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G:\Daten\06_Förderung_Land+Bund\1_Landesförderung\RL EuK\Formulare_SAENA\"/>
    </mc:Choice>
  </mc:AlternateContent>
  <bookViews>
    <workbookView xWindow="-12" yWindow="-12" windowWidth="15336" windowHeight="6636"/>
  </bookViews>
  <sheets>
    <sheet name="Indikatorberechnung" sheetId="1" r:id="rId1"/>
    <sheet name="weitere Daten" sheetId="2" r:id="rId2"/>
  </sheets>
  <definedNames>
    <definedName name="_xlnm.Print_Area" localSheetId="0">Indikatorberechnung!$A:$I</definedName>
    <definedName name="_xlnm.Print_Area" localSheetId="1">'weitere Daten'!$A$1:$G$140</definedName>
  </definedNames>
  <calcPr calcId="152511"/>
</workbook>
</file>

<file path=xl/calcChain.xml><?xml version="1.0" encoding="utf-8"?>
<calcChain xmlns="http://schemas.openxmlformats.org/spreadsheetml/2006/main">
  <c r="G28" i="1" l="1"/>
  <c r="J53" i="1" s="1"/>
  <c r="J18" i="1"/>
  <c r="J19" i="1"/>
  <c r="J20" i="1"/>
  <c r="J21" i="1"/>
  <c r="J22" i="1"/>
  <c r="J23" i="1"/>
  <c r="J24" i="1"/>
  <c r="J25" i="1"/>
  <c r="J26" i="1"/>
  <c r="J17" i="1"/>
  <c r="G32" i="1"/>
  <c r="J27" i="1" l="1"/>
  <c r="G19" i="1" l="1"/>
  <c r="G20" i="1"/>
  <c r="G17" i="1"/>
  <c r="G18" i="1"/>
  <c r="G21" i="1"/>
  <c r="G22" i="1"/>
  <c r="G23" i="1"/>
  <c r="G24" i="1"/>
  <c r="G25" i="1"/>
  <c r="F26" i="1"/>
  <c r="G26" i="1" s="1"/>
  <c r="G27" i="1" l="1"/>
  <c r="I23" i="1"/>
  <c r="I24" i="1"/>
  <c r="I19" i="1"/>
  <c r="I20" i="1"/>
  <c r="I21" i="1"/>
  <c r="I18" i="1"/>
  <c r="I17" i="1"/>
  <c r="I26" i="1"/>
  <c r="I25" i="1"/>
  <c r="I22" i="1"/>
  <c r="G31" i="1" l="1"/>
  <c r="I31" i="1" s="1"/>
  <c r="G33" i="1"/>
  <c r="I27" i="1"/>
  <c r="D31" i="1" l="1"/>
  <c r="J31" i="1" s="1"/>
  <c r="I32" i="1"/>
  <c r="D32" i="1"/>
  <c r="J32" i="1" s="1"/>
  <c r="I33" i="1"/>
  <c r="D33" i="1"/>
  <c r="J33" i="1" s="1"/>
  <c r="J34" i="1" l="1"/>
  <c r="I45" i="1" s="1"/>
  <c r="I34" i="1"/>
  <c r="I39" i="1" l="1"/>
  <c r="I41" i="1" s="1"/>
  <c r="I44" i="1" l="1"/>
  <c r="I47" i="1" s="1"/>
  <c r="E59" i="1" s="1"/>
</calcChain>
</file>

<file path=xl/comments1.xml><?xml version="1.0" encoding="utf-8"?>
<comments xmlns="http://schemas.openxmlformats.org/spreadsheetml/2006/main">
  <authors>
    <author>Thieme-Czach, Stefan</author>
  </authors>
  <commentList>
    <comment ref="H15" authorId="0" shapeId="0">
      <text>
        <r>
          <rPr>
            <sz val="9"/>
            <color indexed="81"/>
            <rFont val="Segoe UI"/>
            <family val="2"/>
          </rPr>
          <t xml:space="preserve">
Datengrundlage: GEMIS Ergebnistabelle 4.8  (Stand 2013, Zeitbezug: 2010)</t>
        </r>
      </text>
    </comment>
    <comment ref="E29" authorId="0" shapeId="0">
      <text>
        <r>
          <rPr>
            <b/>
            <sz val="8"/>
            <color indexed="81"/>
            <rFont val="Segoe UI"/>
            <family val="2"/>
          </rPr>
          <t xml:space="preserve">Bitte nur den Preis für den zukünftig verwendeten Energieträger einsetzen! Andere auf 0 setzen!
</t>
        </r>
        <r>
          <rPr>
            <sz val="8"/>
            <color indexed="81"/>
            <rFont val="Segoe UI"/>
            <family val="2"/>
          </rPr>
          <t xml:space="preserve">
</t>
        </r>
      </text>
    </comment>
    <comment ref="A54" authorId="0" shapeId="0">
      <text>
        <r>
          <rPr>
            <b/>
            <sz val="8"/>
            <color indexed="81"/>
            <rFont val="Segoe UI"/>
            <family val="2"/>
          </rPr>
          <t>Mit dem Auszahlungsantrag einzureichen</t>
        </r>
        <r>
          <rPr>
            <sz val="9"/>
            <color indexed="81"/>
            <rFont val="Segoe UI"/>
            <family val="2"/>
          </rPr>
          <t xml:space="preserve">
</t>
        </r>
      </text>
    </comment>
  </commentList>
</comments>
</file>

<file path=xl/sharedStrings.xml><?xml version="1.0" encoding="utf-8"?>
<sst xmlns="http://schemas.openxmlformats.org/spreadsheetml/2006/main" count="261" uniqueCount="178">
  <si>
    <t>Antragsteller:</t>
  </si>
  <si>
    <t>Maßnahme:</t>
  </si>
  <si>
    <t>Heizöl HEL [l/a]</t>
  </si>
  <si>
    <t>Faktor EEV&gt;PEV</t>
  </si>
  <si>
    <t>Strom-Mix [kWh/a]</t>
  </si>
  <si>
    <t>Holzhackschnitzel [kg/a]</t>
  </si>
  <si>
    <t>Holz-Pellets [kg/a]</t>
  </si>
  <si>
    <t>Strom Windenergie</t>
  </si>
  <si>
    <t>Faktor CO2e</t>
  </si>
  <si>
    <t>[g/kWh EEV]</t>
  </si>
  <si>
    <t>Erdgas H [m³/a]</t>
  </si>
  <si>
    <t>Strom Photovoltaik (polykristallin)</t>
  </si>
  <si>
    <t>Kohle Industrie [kg/a]</t>
  </si>
  <si>
    <t>nicht regen. Anteil</t>
  </si>
  <si>
    <t xml:space="preserve">kWh </t>
  </si>
  <si>
    <t>pro Einheit</t>
  </si>
  <si>
    <t>Nahwärme Mix [kWh/a]</t>
  </si>
  <si>
    <t>Erdgas H [kWh/a] - Heizwert Hi</t>
  </si>
  <si>
    <t>Braunkohle Brikett [kg/a]</t>
  </si>
  <si>
    <t>PEV [kWh]</t>
  </si>
  <si>
    <t>CO2e [t]</t>
  </si>
  <si>
    <t>Fernwärme Mix [kWh/a]</t>
  </si>
  <si>
    <t>Weitere Daten</t>
  </si>
  <si>
    <t>Flüssiggas [kg/a]</t>
  </si>
  <si>
    <t>Daten aus Indikatorblatt</t>
  </si>
  <si>
    <t>Energieinhalt</t>
  </si>
  <si>
    <t>kWh/Einheit</t>
  </si>
  <si>
    <t>Heizöl-Hzg 100%</t>
  </si>
  <si>
    <t>Erdgas-Hzg 100%</t>
  </si>
  <si>
    <t>Flüssiggas-Hzg 100%</t>
  </si>
  <si>
    <t>BrK-Brik-Lau-Hzg 100%</t>
  </si>
  <si>
    <t>BrK-Brik-rhei-Hzg 100%</t>
  </si>
  <si>
    <t>StK-Brik-Hzg 100%</t>
  </si>
  <si>
    <t>StK-Koks-Hzg 100%</t>
  </si>
  <si>
    <t>Erdgas-Kochen 100%</t>
  </si>
  <si>
    <t>Gas-HW-klein 100%</t>
  </si>
  <si>
    <t>Gas-HW-mittel 100%</t>
  </si>
  <si>
    <t>Gas-HW-gross 100%</t>
  </si>
  <si>
    <t>Öl-HW-klein 100%</t>
  </si>
  <si>
    <t>Öl-HW-mittel 100%</t>
  </si>
  <si>
    <t>Öl-HW-gross 100%</t>
  </si>
  <si>
    <t>Braunkohle-Kessel-WSF-Industrie-100%</t>
  </si>
  <si>
    <t>Kohle-Kessel-WSF-Industrie-100%</t>
  </si>
  <si>
    <t>Gas-Kessel-Industrie-100%</t>
  </si>
  <si>
    <t>Öl-leicht-Kessel-Industrie-100%</t>
  </si>
  <si>
    <t>Öl-schwer-Kessel-Industrie-100%</t>
  </si>
  <si>
    <t>KEV nicht-</t>
  </si>
  <si>
    <t>KEV</t>
  </si>
  <si>
    <t>KEV Summe</t>
  </si>
  <si>
    <t>erneuerbar</t>
  </si>
  <si>
    <t>andere</t>
  </si>
  <si>
    <t>Option [kWhprimär/kWhinput]</t>
  </si>
  <si>
    <t>CO2e</t>
  </si>
  <si>
    <t>g/kWhinput</t>
  </si>
  <si>
    <t>Ergebnisse aus GEMIS 4.2, Stand Okt. 2004</t>
  </si>
  <si>
    <t>Systemgrenzen:</t>
  </si>
  <si>
    <t>Gesamter Lebenszyklus inkl. Transporte + Materialvorleistung, ohne Entsorgung</t>
  </si>
  <si>
    <r>
      <t xml:space="preserve">Wärmebereitstellung, je kWh </t>
    </r>
    <r>
      <rPr>
        <b/>
        <sz val="10"/>
        <rFont val="Verdana"/>
        <family val="2"/>
      </rPr>
      <t>Endenergie (inputbezogen!)</t>
    </r>
  </si>
  <si>
    <t>Elektro-WP-Luft (mix)</t>
  </si>
  <si>
    <t>Elektro-WP-Boden (mix)</t>
  </si>
  <si>
    <t>Elektro-WP-Wasser (mix)</t>
  </si>
  <si>
    <t>Nahwärme-EFH</t>
  </si>
  <si>
    <t>Nahwärme-MFH</t>
  </si>
  <si>
    <t>Nahwärme-Mix</t>
  </si>
  <si>
    <t>Fernwärme-mix</t>
  </si>
  <si>
    <t>Fernwärme-Kohle-HKW</t>
  </si>
  <si>
    <t>Fernwärme-Gas-HKW</t>
  </si>
  <si>
    <t>Primärenergiefaktoren (KEV) sowie CO2 Äquivalent-Emissionen - Ergänzung 1</t>
  </si>
  <si>
    <t>Primärenergiefaktoren (KEV) sowie CO2 Äquivalent-Emissionen - Ergänzung 2</t>
  </si>
  <si>
    <r>
      <t xml:space="preserve">KWK-Systeme inkl. Gutschrift für KWK-Strom auf Basis </t>
    </r>
    <r>
      <rPr>
        <b/>
        <sz val="10"/>
        <rFont val="Verdana"/>
        <family val="2"/>
      </rPr>
      <t>nationalem Kraftwerksmix</t>
    </r>
  </si>
  <si>
    <t>g/kWhoutput</t>
  </si>
  <si>
    <t>Holzhackschnitzel-Hzg 10 kW</t>
  </si>
  <si>
    <t>Holzhackschnitzel-Hzg 10 kW 2010</t>
  </si>
  <si>
    <t>Holzhackschnitzel-Hzg 10 kW 2030</t>
  </si>
  <si>
    <t>Holzhackschnitzel-Hzg 50 kW</t>
  </si>
  <si>
    <t>Holzhackschnitzel-Hzg 50 kW 2010</t>
  </si>
  <si>
    <t>Holzhackschnitzel-Hzg 50 kW 2030</t>
  </si>
  <si>
    <t>Holz-Pellet-Hzg  10 kW</t>
  </si>
  <si>
    <t>Holz-Pellet-Hzg  10 kW 2010</t>
  </si>
  <si>
    <t>Holz-Pellet-Hzg  10 kW 2030</t>
  </si>
  <si>
    <t>Holz-Pellet-Hzg  50 kW</t>
  </si>
  <si>
    <t>Holz-Pellet-Hzg  50 kW 2010</t>
  </si>
  <si>
    <t>Holz-Pellet-Hzg  50 kW 2030</t>
  </si>
  <si>
    <t>Holz-HS-HW 1 MW mit Netz</t>
  </si>
  <si>
    <t>Holz-HS-HW 1 MW mit Netz 2010</t>
  </si>
  <si>
    <t>Holz-HS-HW 1 MW mit Netz 2030</t>
  </si>
  <si>
    <t>Holz-HS-HW 5 MW mit Netz</t>
  </si>
  <si>
    <t>Holz-HS-HW 5 MW mit Netz 2010</t>
  </si>
  <si>
    <t>Holz-HS-HW 5 MW mit Netz 2030</t>
  </si>
  <si>
    <t>Stroh-Ballen-Vergaser-Hzg 145 kW</t>
  </si>
  <si>
    <t>Stroh-Ballen-HW 5 MW mit Netz</t>
  </si>
  <si>
    <t>Primärenergiefaktoren (KEV) sowie CO2 Äquivalent-Emissionen - Ergänzung 3</t>
  </si>
  <si>
    <r>
      <t>biogene</t>
    </r>
    <r>
      <rPr>
        <sz val="10"/>
        <rFont val="Verdana"/>
        <family val="2"/>
      </rPr>
      <t xml:space="preserve"> Wärmebereitstellung, je kWh </t>
    </r>
    <r>
      <rPr>
        <b/>
        <sz val="10"/>
        <rFont val="Verdana"/>
        <family val="2"/>
      </rPr>
      <t>Nutzwärme</t>
    </r>
  </si>
  <si>
    <t>Brennholz</t>
  </si>
  <si>
    <t>*)</t>
  </si>
  <si>
    <t>*) bezogen auf Nutzwärme, nicht Input Endenergieverbrauch</t>
  </si>
  <si>
    <t>*) Ergebnisse aus GEMIS 4.3, Stand Januar 2006</t>
  </si>
  <si>
    <t>Institut für Wohnen und Umwelt, 09.01.06</t>
  </si>
  <si>
    <r>
      <t xml:space="preserve">Wärmebereitstellung, je kWh </t>
    </r>
    <r>
      <rPr>
        <b/>
        <sz val="10"/>
        <rFont val="Verdana"/>
        <family val="2"/>
      </rPr>
      <t>Nutzwärme !!!!!!</t>
    </r>
  </si>
  <si>
    <t>Stromnetz-lokal</t>
  </si>
  <si>
    <t>El-KW-Park-2000</t>
  </si>
  <si>
    <t>El-KW-Park 2010</t>
  </si>
  <si>
    <t>El-KW-Park 2020</t>
  </si>
  <si>
    <t>El-KW-Park 2030</t>
  </si>
  <si>
    <t>AKW</t>
  </si>
  <si>
    <t>BrK-rheinisch</t>
  </si>
  <si>
    <t>BrK-Lausitz</t>
  </si>
  <si>
    <t>BrK-Leipzig</t>
  </si>
  <si>
    <t>StK-D-Vollwert</t>
  </si>
  <si>
    <t>StK-Import</t>
  </si>
  <si>
    <t>Gas-GuD</t>
  </si>
  <si>
    <t>Müll-DT</t>
  </si>
  <si>
    <t>Deponiegas-KW</t>
  </si>
  <si>
    <t>Wasser-KW gross</t>
  </si>
  <si>
    <t>Wind Park mittel</t>
  </si>
  <si>
    <t>Holz-KW klein</t>
  </si>
  <si>
    <t>PV-mono</t>
  </si>
  <si>
    <t>PV-multi</t>
  </si>
  <si>
    <t>PV-amorph</t>
  </si>
  <si>
    <t>Option [kWhprimär/kWhoutput]</t>
  </si>
  <si>
    <t>Strombereitstellung, je kWh Strom</t>
  </si>
  <si>
    <t>(wenn bekannt, dann mit Jahresnutzungsgrad Heizsystem verrechnen)</t>
  </si>
  <si>
    <t>Primärenergiefaktoren (KEV) sowie CO2 Äquivalent-Emissionen - Ergänzung 4</t>
  </si>
  <si>
    <t>Strom-Bezug allgemein [kWh/a]</t>
  </si>
  <si>
    <t>kWh</t>
  </si>
  <si>
    <t>gesamt</t>
  </si>
  <si>
    <t>Heizöl HEL [kWh/a]</t>
  </si>
  <si>
    <t>Raps 2000</t>
  </si>
  <si>
    <t>Raps 2010</t>
  </si>
  <si>
    <t>Raps 2020</t>
  </si>
  <si>
    <t>Raps 2030</t>
  </si>
  <si>
    <t>Raps-öko 2000</t>
  </si>
  <si>
    <t>Raps-öko 2010</t>
  </si>
  <si>
    <t>Raps-öko 2020</t>
  </si>
  <si>
    <t>Raps-öko 2030</t>
  </si>
  <si>
    <t>Sonnenblumen 2010</t>
  </si>
  <si>
    <t>Sonnenblumen 2020</t>
  </si>
  <si>
    <t>Sonnenblumen 2030</t>
  </si>
  <si>
    <t>Sonnenblumen-öko 2010</t>
  </si>
  <si>
    <t>Sonnenblumen-öko 2020</t>
  </si>
  <si>
    <t>Sonnenblumen-öko 2030</t>
  </si>
  <si>
    <t>Primärenergiefaktoren (KEV) sowie CO2 Äquivalent-Emissionen - Ergänzung 5</t>
  </si>
  <si>
    <t>Rapsöl 2010 [l/a]</t>
  </si>
  <si>
    <t>Biogene Endenergiebereitstellung je kWh Endenergie</t>
  </si>
  <si>
    <r>
      <t xml:space="preserve">Bezugspunkt Endenergiebereitstellung, d.h. </t>
    </r>
    <r>
      <rPr>
        <b/>
        <sz val="10"/>
        <rFont val="Verdana"/>
        <family val="2"/>
      </rPr>
      <t>ohne Nutzung des Energieträgers</t>
    </r>
  </si>
  <si>
    <t>Quelle: GEMIS 4.8, sofern nicht anders angegeben</t>
  </si>
  <si>
    <t>GEMIS 4.2</t>
  </si>
  <si>
    <t>Ergebnisse aus GEMIS 4.8, Stand 2013, Datenbasis 2010</t>
  </si>
  <si>
    <t>Formular: SAE_10601</t>
  </si>
  <si>
    <t>Energiebezug Soll / Jahr (nach Umsetzung der Maßnahme)</t>
  </si>
  <si>
    <t>Höhe der Investition</t>
  </si>
  <si>
    <t>jahrliche Energiekosteneinsparung</t>
  </si>
  <si>
    <t>erfüllt ja/nein</t>
  </si>
  <si>
    <t>Die Prozesswärmeanforderung lässt einen Brennwertbetrieb zu.</t>
  </si>
  <si>
    <t>ja</t>
  </si>
  <si>
    <t>nein</t>
  </si>
  <si>
    <t>Der Antragsteller versichert mit seiner Unterschrift die Richtigkeit und Vollständigkeit sowohl der vorstehenden als auch der in den Anlagen zum Antrag gemachten Angaben. Ferner versichert der Antragsteller mit seiner Unterschrift die Einhaltung der einschlägigen Normvorgaben und Rechtsvorschriften.</t>
  </si>
  <si>
    <t>Ort, Datum</t>
  </si>
  <si>
    <t>Unterschrift Antragsteller</t>
  </si>
  <si>
    <t>Nutzt die Altanlage bereits  Brennwerttechnik?</t>
  </si>
  <si>
    <t>Die Neuanlage entspricht der Brennwerttechnik verbessert nach DIN V 4701-10?</t>
  </si>
  <si>
    <t>Ist die Altanlage von einer gesetzlichen Austauschpflicht nach §10 EnEV betroffen?</t>
  </si>
  <si>
    <t>mgl. Fördersumme (mind. 2.000 €)</t>
  </si>
  <si>
    <t>Kapitalwert (&gt;0)</t>
  </si>
  <si>
    <t>Preis in €</t>
  </si>
  <si>
    <t>II.1.c Investitionsvorhaben zur Steigerung der Energieeffizienz durch Einsatz von effizienten Anlagen zur Strom-, Wärme-, und Kälteerzeugung</t>
  </si>
  <si>
    <t xml:space="preserve">Erdgas H [kwh/a] </t>
  </si>
  <si>
    <t xml:space="preserve">Erdgas H [kWh/a] </t>
  </si>
  <si>
    <t>Energiebezug des Heizkessels IST / Jahr  (Durchschnitt der letzten 3 Abrechnungsjahre)</t>
  </si>
  <si>
    <t>Der hydraulische Abgleich wird entsprechend des Formular: VDZ-Formular_HydrAbgleich_Einzelmassnahme_17apr2018.pdf durchgeführt und nachgewiesen? (Für neue Ölkessel zwingend erforderlich!)</t>
  </si>
  <si>
    <t>2% 15 Jahre</t>
  </si>
  <si>
    <t>wird automatisch ausgefüllt</t>
  </si>
  <si>
    <t>Eingabe erforderlich</t>
  </si>
  <si>
    <t>Bedeutung Zellfarbe:</t>
  </si>
  <si>
    <t>Ist ein Sächsischer Gewerbeenergiepass (SäGEP) oder Energiemanagement nach ISO5001 vorhanden?</t>
  </si>
  <si>
    <t>CO2-Minderung in t/a</t>
  </si>
  <si>
    <t>Förderung von neuer Brennwerttechnik (Heizkesseltausch) nach RL Energie/2014</t>
  </si>
  <si>
    <t>Technische Mindestbedingungen Brennwertgerät:</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</si>
</sst>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 #,##0.00\ &quot;€&quot;_-;\-* #,##0.00\ &quot;€&quot;_-;_-* &quot;-&quot;??\ &quot;€&quot;_-;_-@_-"/>
    <numFmt numFmtId="164" formatCode="0.0"/>
    <numFmt numFmtId="165" formatCode="0.000"/>
    <numFmt numFmtId="166" formatCode="0.0000"/>
    <numFmt numFmtId="167" formatCode="#,##0.0"/>
    <numFmt numFmtId="168" formatCode="#,##0.00\ &quot;€&quot;"/>
    <numFmt numFmtId="169" formatCode="#,##0.000\ &quot;€&quot;"/>
  </numFmts>
  <fonts count="16" x14ac:knownFonts="1">
    <font>
      <sz val="10"/>
      <name val="Verdana"/>
    </font>
    <font>
      <sz val="10"/>
      <name val="Verdana"/>
      <family val="2"/>
    </font>
    <font>
      <sz val="8"/>
      <name val="Verdana"/>
      <family val="2"/>
    </font>
    <font>
      <b/>
      <sz val="10"/>
      <name val="Verdana"/>
      <family val="2"/>
    </font>
    <font>
      <sz val="9"/>
      <name val="Verdana"/>
      <family val="2"/>
    </font>
    <font>
      <sz val="10"/>
      <name val="Verdana"/>
      <family val="2"/>
    </font>
    <font>
      <sz val="10"/>
      <color rgb="FFFF0000"/>
      <name val="Verdana"/>
      <family val="2"/>
    </font>
    <font>
      <sz val="10"/>
      <color theme="1"/>
      <name val="Verdana"/>
      <family val="2"/>
    </font>
    <font>
      <b/>
      <u/>
      <sz val="15.5"/>
      <name val="Verdana"/>
      <family val="2"/>
    </font>
    <font>
      <sz val="10"/>
      <color theme="0"/>
      <name val="Verdana"/>
      <family val="2"/>
    </font>
    <font>
      <sz val="9"/>
      <color indexed="81"/>
      <name val="Segoe UI"/>
      <family val="2"/>
    </font>
    <font>
      <sz val="8"/>
      <color theme="1"/>
      <name val="Verdana"/>
      <family val="2"/>
    </font>
    <font>
      <sz val="10"/>
      <color theme="0" tint="-0.14999847407452621"/>
      <name val="Verdana"/>
      <family val="2"/>
    </font>
    <font>
      <u/>
      <sz val="10"/>
      <color theme="10"/>
      <name val="Verdana"/>
      <family val="2"/>
    </font>
    <font>
      <b/>
      <sz val="8"/>
      <color indexed="81"/>
      <name val="Segoe UI"/>
      <family val="2"/>
    </font>
    <font>
      <sz val="8"/>
      <color indexed="81"/>
      <name val="Segoe UI"/>
      <family val="2"/>
    </font>
  </fonts>
  <fills count="4">
    <fill>
      <patternFill patternType="none"/>
    </fill>
    <fill>
      <patternFill patternType="gray125"/>
    </fill>
    <fill>
      <patternFill patternType="solid">
        <fgColor rgb="FFFFC000"/>
        <bgColor indexed="64"/>
      </patternFill>
    </fill>
    <fill>
      <patternFill patternType="solid">
        <fgColor rgb="FF00B050"/>
        <bgColor indexed="64"/>
      </patternFill>
    </fill>
  </fills>
  <borders count="16">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0" fontId="13" fillId="0" borderId="0" applyNumberFormat="0" applyFill="0" applyBorder="0" applyAlignment="0" applyProtection="0"/>
  </cellStyleXfs>
  <cellXfs count="136">
    <xf numFmtId="0" fontId="0" fillId="0" borderId="0" xfId="0"/>
    <xf numFmtId="0" fontId="1" fillId="0" borderId="0" xfId="0" applyFont="1" applyBorder="1" applyAlignment="1">
      <alignment horizontal="center"/>
    </xf>
    <xf numFmtId="0" fontId="0" fillId="0" borderId="0" xfId="0" applyAlignment="1">
      <alignment horizontal="center"/>
    </xf>
    <xf numFmtId="0" fontId="0" fillId="0" borderId="0" xfId="0" applyBorder="1" applyAlignment="1">
      <alignment horizontal="center"/>
    </xf>
    <xf numFmtId="0" fontId="3" fillId="0" borderId="0" xfId="0" applyFont="1"/>
    <xf numFmtId="0" fontId="4" fillId="0" borderId="0" xfId="0" applyFont="1" applyBorder="1" applyAlignment="1">
      <alignment horizontal="center"/>
    </xf>
    <xf numFmtId="0" fontId="1" fillId="0" borderId="0" xfId="0" applyFont="1" applyFill="1" applyBorder="1" applyAlignment="1">
      <alignment horizontal="center"/>
    </xf>
    <xf numFmtId="0" fontId="1" fillId="0" borderId="0" xfId="0" applyFont="1" applyFill="1" applyBorder="1" applyAlignment="1">
      <alignment horizontal="left"/>
    </xf>
    <xf numFmtId="166" fontId="0" fillId="0" borderId="0" xfId="0" applyNumberFormat="1" applyAlignment="1">
      <alignment horizontal="center"/>
    </xf>
    <xf numFmtId="2" fontId="0" fillId="0" borderId="0" xfId="0" applyNumberFormat="1" applyAlignment="1">
      <alignment horizontal="center"/>
    </xf>
    <xf numFmtId="164" fontId="0" fillId="0" borderId="0" xfId="0" applyNumberFormat="1" applyAlignment="1">
      <alignment horizontal="center"/>
    </xf>
    <xf numFmtId="165" fontId="0" fillId="0" borderId="0" xfId="0" applyNumberFormat="1" applyAlignment="1">
      <alignment horizontal="center"/>
    </xf>
    <xf numFmtId="0" fontId="5" fillId="0" borderId="0" xfId="0" applyFont="1"/>
    <xf numFmtId="0" fontId="3" fillId="0" borderId="0" xfId="0" applyFont="1" applyAlignment="1">
      <alignment horizontal="center"/>
    </xf>
    <xf numFmtId="166" fontId="3" fillId="0" borderId="0" xfId="0" applyNumberFormat="1" applyFont="1" applyAlignment="1">
      <alignment horizontal="center"/>
    </xf>
    <xf numFmtId="2" fontId="3" fillId="0" borderId="0" xfId="0" applyNumberFormat="1" applyFont="1" applyAlignment="1">
      <alignment horizontal="center"/>
    </xf>
    <xf numFmtId="165" fontId="3" fillId="0" borderId="0" xfId="0" applyNumberFormat="1" applyFont="1" applyAlignment="1">
      <alignment horizontal="center"/>
    </xf>
    <xf numFmtId="1" fontId="3" fillId="0" borderId="0" xfId="0" applyNumberFormat="1" applyFont="1" applyAlignment="1">
      <alignment horizontal="center"/>
    </xf>
    <xf numFmtId="2" fontId="0" fillId="0" borderId="0" xfId="0" applyNumberFormat="1"/>
    <xf numFmtId="0" fontId="6" fillId="0" borderId="0" xfId="0" applyFont="1" applyProtection="1"/>
    <xf numFmtId="0" fontId="0" fillId="0" borderId="0" xfId="0" applyProtection="1"/>
    <xf numFmtId="0" fontId="0" fillId="0" borderId="0" xfId="0" applyBorder="1" applyProtection="1"/>
    <xf numFmtId="0" fontId="0" fillId="0" borderId="0" xfId="0" applyFill="1" applyBorder="1" applyProtection="1"/>
    <xf numFmtId="0" fontId="0" fillId="0" borderId="0" xfId="0" applyFill="1" applyProtection="1"/>
    <xf numFmtId="0" fontId="3" fillId="0" borderId="1" xfId="0" applyFont="1" applyBorder="1" applyProtection="1"/>
    <xf numFmtId="0" fontId="0" fillId="0" borderId="5" xfId="0" applyBorder="1" applyProtection="1"/>
    <xf numFmtId="0" fontId="0" fillId="0" borderId="7" xfId="0" applyBorder="1" applyProtection="1"/>
    <xf numFmtId="0" fontId="1" fillId="0" borderId="1" xfId="0" applyFont="1" applyBorder="1" applyAlignment="1" applyProtection="1">
      <alignment horizontal="center"/>
    </xf>
    <xf numFmtId="0" fontId="0" fillId="0" borderId="7" xfId="0" applyBorder="1" applyAlignment="1" applyProtection="1">
      <alignment horizontal="center"/>
    </xf>
    <xf numFmtId="0" fontId="0" fillId="0" borderId="1" xfId="0" applyBorder="1" applyAlignment="1" applyProtection="1">
      <alignment horizontal="center"/>
    </xf>
    <xf numFmtId="0" fontId="0" fillId="0" borderId="3" xfId="0" applyFill="1" applyBorder="1" applyAlignment="1" applyProtection="1">
      <alignment horizontal="center"/>
    </xf>
    <xf numFmtId="0" fontId="0" fillId="0" borderId="2" xfId="0" applyBorder="1" applyProtection="1"/>
    <xf numFmtId="0" fontId="0" fillId="0" borderId="10" xfId="0" applyBorder="1" applyProtection="1"/>
    <xf numFmtId="0" fontId="0" fillId="0" borderId="9" xfId="0" applyBorder="1" applyAlignment="1" applyProtection="1">
      <alignment horizontal="center"/>
    </xf>
    <xf numFmtId="0" fontId="1" fillId="0" borderId="9" xfId="0" applyFont="1" applyBorder="1" applyAlignment="1" applyProtection="1">
      <alignment horizontal="center"/>
    </xf>
    <xf numFmtId="0" fontId="0" fillId="0" borderId="4" xfId="0" applyBorder="1" applyProtection="1"/>
    <xf numFmtId="2" fontId="0" fillId="0" borderId="4" xfId="0" applyNumberFormat="1" applyFill="1" applyBorder="1" applyAlignment="1" applyProtection="1">
      <alignment horizontal="center"/>
    </xf>
    <xf numFmtId="3" fontId="0" fillId="0" borderId="6" xfId="0" applyNumberFormat="1" applyBorder="1" applyProtection="1"/>
    <xf numFmtId="164" fontId="0" fillId="0" borderId="6" xfId="0" applyNumberFormat="1" applyBorder="1" applyAlignment="1" applyProtection="1">
      <alignment horizontal="center"/>
    </xf>
    <xf numFmtId="4" fontId="0" fillId="0" borderId="6" xfId="0" applyNumberFormat="1" applyBorder="1" applyProtection="1"/>
    <xf numFmtId="2" fontId="0" fillId="0" borderId="6" xfId="0" applyNumberFormat="1" applyFill="1" applyBorder="1" applyAlignment="1" applyProtection="1">
      <alignment horizontal="center"/>
    </xf>
    <xf numFmtId="164" fontId="0" fillId="0" borderId="6" xfId="0" applyNumberFormat="1" applyFill="1" applyBorder="1" applyAlignment="1" applyProtection="1">
      <alignment horizontal="center"/>
    </xf>
    <xf numFmtId="4" fontId="0" fillId="2" borderId="6" xfId="0" applyNumberFormat="1" applyFill="1" applyBorder="1" applyProtection="1"/>
    <xf numFmtId="0" fontId="0" fillId="0" borderId="3" xfId="0" applyBorder="1" applyProtection="1"/>
    <xf numFmtId="0" fontId="0" fillId="0" borderId="9" xfId="0" applyBorder="1" applyProtection="1"/>
    <xf numFmtId="0" fontId="0" fillId="0" borderId="11" xfId="0" applyBorder="1" applyProtection="1"/>
    <xf numFmtId="0" fontId="3" fillId="0" borderId="0" xfId="0" applyFont="1" applyProtection="1"/>
    <xf numFmtId="168" fontId="0" fillId="2" borderId="6" xfId="0" applyNumberFormat="1" applyFill="1" applyBorder="1" applyProtection="1"/>
    <xf numFmtId="168" fontId="9" fillId="0" borderId="0" xfId="0" applyNumberFormat="1" applyFont="1" applyProtection="1"/>
    <xf numFmtId="0" fontId="7" fillId="0" borderId="11" xfId="0" applyFont="1" applyBorder="1" applyProtection="1"/>
    <xf numFmtId="0" fontId="7" fillId="0" borderId="0" xfId="0" applyFont="1" applyProtection="1"/>
    <xf numFmtId="0" fontId="9" fillId="0" borderId="0" xfId="0" applyFont="1" applyProtection="1"/>
    <xf numFmtId="0" fontId="11" fillId="0" borderId="0" xfId="0" applyFont="1" applyBorder="1" applyAlignment="1" applyProtection="1">
      <alignment vertical="top" wrapText="1"/>
    </xf>
    <xf numFmtId="0" fontId="0" fillId="0" borderId="5" xfId="0" applyBorder="1" applyAlignment="1" applyProtection="1">
      <alignment horizontal="center"/>
    </xf>
    <xf numFmtId="0" fontId="0" fillId="0" borderId="3" xfId="0" applyBorder="1" applyAlignment="1" applyProtection="1">
      <alignment horizontal="center"/>
    </xf>
    <xf numFmtId="0" fontId="0" fillId="0" borderId="4" xfId="0" applyBorder="1" applyAlignment="1" applyProtection="1">
      <alignment horizontal="center"/>
    </xf>
    <xf numFmtId="0" fontId="0" fillId="0" borderId="2" xfId="0" applyBorder="1" applyAlignment="1" applyProtection="1">
      <alignment horizontal="center"/>
    </xf>
    <xf numFmtId="0" fontId="0" fillId="0" borderId="10" xfId="0" applyBorder="1" applyAlignment="1" applyProtection="1">
      <alignment horizontal="center"/>
    </xf>
    <xf numFmtId="0" fontId="1" fillId="0" borderId="2" xfId="0" applyFont="1" applyBorder="1" applyAlignment="1" applyProtection="1">
      <alignment horizontal="center"/>
    </xf>
    <xf numFmtId="0" fontId="0" fillId="0" borderId="12" xfId="0" applyBorder="1" applyProtection="1"/>
    <xf numFmtId="3" fontId="0" fillId="2" borderId="13" xfId="0" applyNumberFormat="1" applyFill="1" applyBorder="1" applyProtection="1"/>
    <xf numFmtId="0" fontId="5" fillId="0" borderId="2" xfId="0" applyFont="1" applyBorder="1" applyProtection="1"/>
    <xf numFmtId="169" fontId="0" fillId="3" borderId="6" xfId="0" applyNumberFormat="1" applyFill="1" applyBorder="1" applyProtection="1">
      <protection locked="0"/>
    </xf>
    <xf numFmtId="3" fontId="5" fillId="3" borderId="6" xfId="0" applyNumberFormat="1" applyFont="1" applyFill="1" applyBorder="1" applyProtection="1">
      <protection locked="0"/>
    </xf>
    <xf numFmtId="0" fontId="9" fillId="0" borderId="0" xfId="0" applyFont="1" applyFill="1" applyProtection="1"/>
    <xf numFmtId="169" fontId="9" fillId="0" borderId="0" xfId="0" applyNumberFormat="1" applyFont="1" applyFill="1" applyProtection="1"/>
    <xf numFmtId="4" fontId="9" fillId="0" borderId="0" xfId="0" applyNumberFormat="1" applyFont="1" applyFill="1" applyBorder="1" applyProtection="1"/>
    <xf numFmtId="3" fontId="9" fillId="0" borderId="0" xfId="0" applyNumberFormat="1" applyFont="1" applyFill="1" applyProtection="1"/>
    <xf numFmtId="4" fontId="12" fillId="0" borderId="0" xfId="0" applyNumberFormat="1" applyFont="1" applyFill="1" applyBorder="1" applyProtection="1"/>
    <xf numFmtId="168" fontId="5" fillId="3" borderId="6" xfId="0" applyNumberFormat="1" applyFont="1" applyFill="1" applyBorder="1" applyProtection="1">
      <protection locked="0"/>
    </xf>
    <xf numFmtId="0" fontId="5" fillId="3" borderId="6" xfId="0" applyFont="1" applyFill="1" applyBorder="1" applyAlignment="1" applyProtection="1">
      <alignment horizontal="center"/>
      <protection locked="0"/>
    </xf>
    <xf numFmtId="168" fontId="5" fillId="2" borderId="6" xfId="0" applyNumberFormat="1" applyFont="1" applyFill="1" applyBorder="1" applyProtection="1"/>
    <xf numFmtId="169" fontId="5" fillId="3" borderId="6" xfId="0" applyNumberFormat="1" applyFont="1" applyFill="1" applyBorder="1" applyProtection="1">
      <protection locked="0"/>
    </xf>
    <xf numFmtId="0" fontId="6" fillId="0" borderId="0" xfId="0" applyFont="1"/>
    <xf numFmtId="0" fontId="1" fillId="0" borderId="0" xfId="0" applyFont="1" applyProtection="1"/>
    <xf numFmtId="0" fontId="0" fillId="3" borderId="0" xfId="0" applyFill="1" applyProtection="1"/>
    <xf numFmtId="0" fontId="9" fillId="0" borderId="0" xfId="0" applyFont="1" applyFill="1" applyBorder="1" applyAlignment="1" applyProtection="1">
      <alignment horizontal="center"/>
    </xf>
    <xf numFmtId="0" fontId="9" fillId="0" borderId="0" xfId="0" applyFont="1"/>
    <xf numFmtId="0" fontId="1" fillId="2" borderId="0" xfId="0" applyFont="1" applyFill="1" applyProtection="1"/>
    <xf numFmtId="0" fontId="2" fillId="3" borderId="0" xfId="0" applyFont="1" applyFill="1" applyProtection="1"/>
    <xf numFmtId="167" fontId="0" fillId="2" borderId="0" xfId="0" applyNumberFormat="1" applyFill="1" applyBorder="1" applyProtection="1"/>
    <xf numFmtId="0" fontId="0" fillId="3" borderId="6" xfId="0" applyFill="1" applyBorder="1" applyAlignment="1" applyProtection="1">
      <alignment horizontal="center" vertical="center"/>
      <protection locked="0"/>
    </xf>
    <xf numFmtId="0" fontId="3" fillId="0" borderId="13" xfId="0" applyFont="1" applyBorder="1" applyAlignment="1" applyProtection="1">
      <alignment horizontal="left" vertical="top"/>
    </xf>
    <xf numFmtId="0" fontId="3" fillId="0" borderId="14" xfId="0" applyFont="1" applyBorder="1" applyAlignment="1" applyProtection="1">
      <alignment horizontal="left" vertical="top"/>
    </xf>
    <xf numFmtId="0" fontId="3" fillId="0" borderId="15" xfId="0" applyFont="1" applyBorder="1" applyAlignment="1" applyProtection="1">
      <alignment horizontal="left" vertical="top"/>
    </xf>
    <xf numFmtId="0" fontId="8" fillId="0" borderId="0" xfId="0" applyFont="1" applyBorder="1" applyAlignment="1" applyProtection="1">
      <alignment horizontal="center" vertical="top" wrapText="1"/>
    </xf>
    <xf numFmtId="0" fontId="11" fillId="0" borderId="1" xfId="0" applyFont="1" applyBorder="1" applyAlignment="1" applyProtection="1">
      <alignment horizontal="left" vertical="top" wrapText="1"/>
    </xf>
    <xf numFmtId="0" fontId="11" fillId="0" borderId="5" xfId="0" applyFont="1" applyBorder="1" applyAlignment="1" applyProtection="1">
      <alignment horizontal="left" vertical="top" wrapText="1"/>
    </xf>
    <xf numFmtId="0" fontId="11" fillId="0" borderId="7" xfId="0" applyFont="1" applyBorder="1" applyAlignment="1" applyProtection="1">
      <alignment horizontal="left" vertical="top" wrapText="1"/>
    </xf>
    <xf numFmtId="0" fontId="11" fillId="0" borderId="2" xfId="0" applyFont="1" applyBorder="1" applyAlignment="1" applyProtection="1">
      <alignment horizontal="left" vertical="top" wrapText="1"/>
    </xf>
    <xf numFmtId="0" fontId="11" fillId="0" borderId="0" xfId="0" applyFont="1" applyBorder="1" applyAlignment="1" applyProtection="1">
      <alignment horizontal="left" vertical="top" wrapText="1"/>
    </xf>
    <xf numFmtId="0" fontId="11" fillId="0" borderId="10" xfId="0" applyFont="1" applyBorder="1" applyAlignment="1" applyProtection="1">
      <alignment horizontal="left" vertical="top" wrapText="1"/>
    </xf>
    <xf numFmtId="0" fontId="11" fillId="0" borderId="9" xfId="0" applyFont="1" applyBorder="1" applyAlignment="1" applyProtection="1">
      <alignment horizontal="left" vertical="top" wrapText="1"/>
    </xf>
    <xf numFmtId="0" fontId="11" fillId="0" borderId="11" xfId="0" applyFont="1" applyBorder="1" applyAlignment="1" applyProtection="1">
      <alignment horizontal="left" vertical="top" wrapText="1"/>
    </xf>
    <xf numFmtId="0" fontId="11" fillId="0" borderId="8" xfId="0" applyFont="1" applyBorder="1" applyAlignment="1" applyProtection="1">
      <alignment horizontal="left" vertical="top" wrapText="1"/>
    </xf>
    <xf numFmtId="0" fontId="0" fillId="0" borderId="9" xfId="0" applyFill="1" applyBorder="1" applyAlignment="1" applyProtection="1">
      <alignment horizontal="left"/>
    </xf>
    <xf numFmtId="0" fontId="0" fillId="0" borderId="11" xfId="0" applyFill="1" applyBorder="1" applyAlignment="1" applyProtection="1">
      <alignment horizontal="left"/>
    </xf>
    <xf numFmtId="0" fontId="13" fillId="0" borderId="13" xfId="2" applyBorder="1" applyAlignment="1" applyProtection="1">
      <alignment horizontal="left" wrapText="1"/>
      <protection locked="0"/>
    </xf>
    <xf numFmtId="0" fontId="13" fillId="0" borderId="14" xfId="2" applyBorder="1" applyAlignment="1" applyProtection="1">
      <alignment horizontal="left" wrapText="1"/>
      <protection locked="0"/>
    </xf>
    <xf numFmtId="0" fontId="13" fillId="0" borderId="15" xfId="2" applyBorder="1" applyAlignment="1" applyProtection="1">
      <alignment horizontal="left" wrapText="1"/>
      <protection locked="0"/>
    </xf>
    <xf numFmtId="0" fontId="0" fillId="3" borderId="1" xfId="0" applyFill="1" applyBorder="1" applyAlignment="1" applyProtection="1">
      <alignment horizontal="center"/>
      <protection locked="0"/>
    </xf>
    <xf numFmtId="0" fontId="0" fillId="3" borderId="5" xfId="0" applyFill="1" applyBorder="1" applyAlignment="1" applyProtection="1">
      <alignment horizontal="center"/>
      <protection locked="0"/>
    </xf>
    <xf numFmtId="0" fontId="0" fillId="3" borderId="7" xfId="0" applyFill="1" applyBorder="1" applyAlignment="1" applyProtection="1">
      <alignment horizontal="center"/>
      <protection locked="0"/>
    </xf>
    <xf numFmtId="0" fontId="0" fillId="3" borderId="2" xfId="0" applyFill="1" applyBorder="1" applyAlignment="1" applyProtection="1">
      <alignment horizontal="center"/>
      <protection locked="0"/>
    </xf>
    <xf numFmtId="0" fontId="0" fillId="3" borderId="0" xfId="0" applyFill="1" applyBorder="1" applyAlignment="1" applyProtection="1">
      <alignment horizontal="center"/>
      <protection locked="0"/>
    </xf>
    <xf numFmtId="0" fontId="0" fillId="3" borderId="10" xfId="0" applyFill="1" applyBorder="1" applyAlignment="1" applyProtection="1">
      <alignment horizontal="center"/>
      <protection locked="0"/>
    </xf>
    <xf numFmtId="0" fontId="0" fillId="3" borderId="9" xfId="0" applyFill="1" applyBorder="1" applyAlignment="1" applyProtection="1">
      <alignment horizontal="center"/>
      <protection locked="0"/>
    </xf>
    <xf numFmtId="0" fontId="0" fillId="3" borderId="11" xfId="0" applyFill="1" applyBorder="1" applyAlignment="1" applyProtection="1">
      <alignment horizontal="center"/>
      <protection locked="0"/>
    </xf>
    <xf numFmtId="0" fontId="0" fillId="3" borderId="8" xfId="0" applyFill="1" applyBorder="1" applyAlignment="1" applyProtection="1">
      <alignment horizontal="center"/>
      <protection locked="0"/>
    </xf>
    <xf numFmtId="0" fontId="5" fillId="2" borderId="1" xfId="0" applyFont="1" applyFill="1" applyBorder="1" applyAlignment="1" applyProtection="1">
      <alignment horizontal="left" vertical="top" wrapText="1"/>
    </xf>
    <xf numFmtId="0" fontId="5" fillId="2" borderId="5" xfId="0" applyFont="1" applyFill="1" applyBorder="1" applyAlignment="1" applyProtection="1">
      <alignment horizontal="left" vertical="top" wrapText="1"/>
    </xf>
    <xf numFmtId="0" fontId="5" fillId="2" borderId="7" xfId="0" applyFont="1" applyFill="1" applyBorder="1" applyAlignment="1" applyProtection="1">
      <alignment horizontal="left" vertical="top" wrapText="1"/>
    </xf>
    <xf numFmtId="0" fontId="5" fillId="2" borderId="2" xfId="0" applyFont="1" applyFill="1" applyBorder="1" applyAlignment="1" applyProtection="1">
      <alignment horizontal="left" vertical="top" wrapText="1"/>
    </xf>
    <xf numFmtId="0" fontId="5" fillId="2" borderId="0" xfId="0" applyFont="1" applyFill="1" applyBorder="1" applyAlignment="1" applyProtection="1">
      <alignment horizontal="left" vertical="top" wrapText="1"/>
    </xf>
    <xf numFmtId="0" fontId="5" fillId="2" borderId="10" xfId="0" applyFont="1" applyFill="1" applyBorder="1" applyAlignment="1" applyProtection="1">
      <alignment horizontal="left" vertical="top" wrapText="1"/>
    </xf>
    <xf numFmtId="0" fontId="5" fillId="2" borderId="9" xfId="0" applyFont="1" applyFill="1" applyBorder="1" applyAlignment="1" applyProtection="1">
      <alignment horizontal="left" vertical="top" wrapText="1"/>
    </xf>
    <xf numFmtId="0" fontId="5" fillId="2" borderId="11" xfId="0" applyFont="1" applyFill="1" applyBorder="1" applyAlignment="1" applyProtection="1">
      <alignment horizontal="left" vertical="top" wrapText="1"/>
    </xf>
    <xf numFmtId="0" fontId="5" fillId="2" borderId="8" xfId="0" applyFont="1" applyFill="1" applyBorder="1" applyAlignment="1" applyProtection="1">
      <alignment horizontal="left" vertical="top" wrapText="1"/>
    </xf>
    <xf numFmtId="0" fontId="3" fillId="0" borderId="1" xfId="0" applyFont="1" applyBorder="1" applyAlignment="1" applyProtection="1">
      <alignment horizontal="center" wrapText="1"/>
    </xf>
    <xf numFmtId="0" fontId="3" fillId="0" borderId="5" xfId="0" applyFont="1" applyBorder="1" applyAlignment="1" applyProtection="1">
      <alignment horizontal="center" wrapText="1"/>
    </xf>
    <xf numFmtId="0" fontId="3" fillId="0" borderId="7" xfId="0" applyFont="1" applyBorder="1" applyAlignment="1" applyProtection="1">
      <alignment horizontal="center" wrapText="1"/>
    </xf>
    <xf numFmtId="0" fontId="0" fillId="0" borderId="13" xfId="0" applyNumberFormat="1" applyBorder="1" applyAlignment="1" applyProtection="1">
      <alignment horizontal="center" vertical="center" wrapText="1"/>
    </xf>
    <xf numFmtId="0" fontId="0" fillId="0" borderId="14" xfId="0" applyNumberFormat="1" applyBorder="1" applyAlignment="1" applyProtection="1">
      <alignment horizontal="center" vertical="center" wrapText="1"/>
    </xf>
    <xf numFmtId="0" fontId="0" fillId="0" borderId="15" xfId="0" applyNumberFormat="1" applyBorder="1" applyAlignment="1" applyProtection="1">
      <alignment horizontal="center" vertical="center" wrapText="1"/>
    </xf>
    <xf numFmtId="0" fontId="5" fillId="0" borderId="13" xfId="0" applyFont="1" applyBorder="1" applyAlignment="1" applyProtection="1">
      <alignment horizontal="left" vertical="top" wrapText="1"/>
    </xf>
    <xf numFmtId="0" fontId="5" fillId="0" borderId="14" xfId="0" applyFont="1" applyBorder="1" applyAlignment="1" applyProtection="1">
      <alignment horizontal="left" vertical="top" wrapText="1"/>
    </xf>
    <xf numFmtId="0" fontId="5" fillId="0" borderId="15" xfId="0" applyFont="1" applyBorder="1" applyAlignment="1" applyProtection="1">
      <alignment horizontal="left" vertical="top" wrapText="1"/>
    </xf>
    <xf numFmtId="0" fontId="5" fillId="0" borderId="13" xfId="0" applyFont="1" applyBorder="1" applyAlignment="1" applyProtection="1">
      <alignment horizontal="left"/>
    </xf>
    <xf numFmtId="0" fontId="5" fillId="0" borderId="14" xfId="0" applyFont="1" applyBorder="1" applyAlignment="1" applyProtection="1">
      <alignment horizontal="left"/>
    </xf>
    <xf numFmtId="0" fontId="5" fillId="0" borderId="15" xfId="0" applyFont="1" applyBorder="1" applyAlignment="1" applyProtection="1">
      <alignment horizontal="left"/>
    </xf>
    <xf numFmtId="0" fontId="5" fillId="0" borderId="13" xfId="0" applyFont="1" applyBorder="1" applyAlignment="1" applyProtection="1">
      <alignment horizontal="left" wrapText="1"/>
    </xf>
    <xf numFmtId="0" fontId="5" fillId="0" borderId="14" xfId="0" applyFont="1" applyBorder="1" applyAlignment="1" applyProtection="1">
      <alignment horizontal="left" wrapText="1"/>
    </xf>
    <xf numFmtId="0" fontId="5" fillId="0" borderId="15" xfId="0" applyFont="1" applyBorder="1" applyAlignment="1" applyProtection="1">
      <alignment horizontal="left" wrapText="1"/>
    </xf>
    <xf numFmtId="0" fontId="3" fillId="0" borderId="13" xfId="0" applyFont="1" applyBorder="1" applyAlignment="1" applyProtection="1">
      <alignment horizontal="left" vertical="top" wrapText="1"/>
    </xf>
    <xf numFmtId="0" fontId="3" fillId="0" borderId="14" xfId="0" applyFont="1" applyBorder="1" applyAlignment="1" applyProtection="1">
      <alignment horizontal="left" vertical="top" wrapText="1"/>
    </xf>
    <xf numFmtId="0" fontId="3" fillId="0" borderId="15" xfId="0" applyFont="1" applyBorder="1" applyAlignment="1" applyProtection="1">
      <alignment horizontal="left" vertical="top" wrapText="1"/>
    </xf>
  </cellXfs>
  <cellStyles count="3">
    <cellStyle name="Euro" xfId="1"/>
    <cellStyle name="Link" xfId="2" builtinId="8"/>
    <cellStyle name="Standard" xfId="0" builtinId="0"/>
  </cellStyles>
  <dxfs count="2">
    <dxf>
      <fill>
        <patternFill>
          <bgColor rgb="FFFF0000"/>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vdzev.de/wp-content/uploads/2018/09/VDZ-Formular_HydrAbgleich_Einzelmassnahme_17apr2018.pdf"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M69"/>
  <sheetViews>
    <sheetView tabSelected="1" zoomScale="70" zoomScaleNormal="70" workbookViewId="0">
      <selection activeCell="C4" sqref="C4:I6"/>
    </sheetView>
  </sheetViews>
  <sheetFormatPr baseColWidth="10" defaultRowHeight="12.6" x14ac:dyDescent="0.2"/>
  <cols>
    <col min="1" max="3" width="12.08984375" customWidth="1"/>
    <col min="4" max="4" width="10" customWidth="1"/>
    <col min="5" max="5" width="9.6328125" customWidth="1"/>
    <col min="6" max="6" width="10.08984375" customWidth="1"/>
    <col min="7" max="7" width="8.453125" customWidth="1"/>
    <col min="8" max="8" width="11.08984375" customWidth="1"/>
    <col min="9" max="9" width="12.90625" customWidth="1"/>
    <col min="10" max="10" width="11.453125" bestFit="1" customWidth="1"/>
  </cols>
  <sheetData>
    <row r="2" spans="1:13" ht="42" customHeight="1" x14ac:dyDescent="0.2">
      <c r="A2" s="85" t="s">
        <v>176</v>
      </c>
      <c r="B2" s="85"/>
      <c r="C2" s="85"/>
      <c r="D2" s="85"/>
      <c r="E2" s="85"/>
      <c r="F2" s="85"/>
      <c r="G2" s="85"/>
      <c r="H2" s="85"/>
      <c r="I2" s="85"/>
      <c r="J2" s="20"/>
    </row>
    <row r="3" spans="1:13" ht="13.2" thickBot="1" x14ac:dyDescent="0.25">
      <c r="A3" s="19" t="s">
        <v>148</v>
      </c>
      <c r="B3" s="20"/>
      <c r="C3" s="20"/>
      <c r="D3" s="20"/>
      <c r="E3" s="20"/>
      <c r="F3" s="20"/>
      <c r="G3" s="20"/>
      <c r="H3" s="20"/>
      <c r="I3" s="20"/>
      <c r="J3" s="20"/>
    </row>
    <row r="4" spans="1:13" x14ac:dyDescent="0.2">
      <c r="A4" s="20" t="s">
        <v>0</v>
      </c>
      <c r="B4" s="20"/>
      <c r="C4" s="100"/>
      <c r="D4" s="101"/>
      <c r="E4" s="101"/>
      <c r="F4" s="101"/>
      <c r="G4" s="101"/>
      <c r="H4" s="101"/>
      <c r="I4" s="102"/>
      <c r="J4" s="20"/>
    </row>
    <row r="5" spans="1:13" x14ac:dyDescent="0.2">
      <c r="A5" s="20"/>
      <c r="B5" s="20"/>
      <c r="C5" s="103"/>
      <c r="D5" s="104"/>
      <c r="E5" s="104"/>
      <c r="F5" s="104"/>
      <c r="G5" s="104"/>
      <c r="H5" s="104"/>
      <c r="I5" s="105"/>
      <c r="J5" s="20"/>
    </row>
    <row r="6" spans="1:13" ht="13.2" thickBot="1" x14ac:dyDescent="0.25">
      <c r="A6" s="20"/>
      <c r="B6" s="20"/>
      <c r="C6" s="106"/>
      <c r="D6" s="107"/>
      <c r="E6" s="107"/>
      <c r="F6" s="107"/>
      <c r="G6" s="107"/>
      <c r="H6" s="107"/>
      <c r="I6" s="108"/>
      <c r="J6" s="20"/>
    </row>
    <row r="7" spans="1:13" ht="13.2" thickBot="1" x14ac:dyDescent="0.25">
      <c r="A7" s="20"/>
      <c r="B7" s="20"/>
      <c r="C7" s="20"/>
      <c r="D7" s="20"/>
      <c r="E7" s="20"/>
      <c r="F7" s="20"/>
      <c r="G7" s="20"/>
      <c r="H7" s="20"/>
      <c r="I7" s="20"/>
      <c r="J7" s="20"/>
    </row>
    <row r="8" spans="1:13" x14ac:dyDescent="0.2">
      <c r="A8" s="20" t="s">
        <v>1</v>
      </c>
      <c r="B8" s="20"/>
      <c r="C8" s="109" t="s">
        <v>165</v>
      </c>
      <c r="D8" s="110"/>
      <c r="E8" s="110"/>
      <c r="F8" s="110"/>
      <c r="G8" s="110"/>
      <c r="H8" s="110"/>
      <c r="I8" s="111"/>
      <c r="J8" s="20"/>
    </row>
    <row r="9" spans="1:13" x14ac:dyDescent="0.2">
      <c r="A9" s="21"/>
      <c r="B9" s="21"/>
      <c r="C9" s="112"/>
      <c r="D9" s="113"/>
      <c r="E9" s="113"/>
      <c r="F9" s="113"/>
      <c r="G9" s="113"/>
      <c r="H9" s="113"/>
      <c r="I9" s="114"/>
      <c r="J9" s="20"/>
    </row>
    <row r="10" spans="1:13" x14ac:dyDescent="0.2">
      <c r="A10" s="21"/>
      <c r="B10" s="21"/>
      <c r="C10" s="112"/>
      <c r="D10" s="113"/>
      <c r="E10" s="113"/>
      <c r="F10" s="113"/>
      <c r="G10" s="113"/>
      <c r="H10" s="113"/>
      <c r="I10" s="114"/>
      <c r="J10" s="20"/>
    </row>
    <row r="11" spans="1:13" ht="13.2" thickBot="1" x14ac:dyDescent="0.25">
      <c r="A11" s="21"/>
      <c r="B11" s="21"/>
      <c r="C11" s="115"/>
      <c r="D11" s="116"/>
      <c r="E11" s="116"/>
      <c r="F11" s="116"/>
      <c r="G11" s="116"/>
      <c r="H11" s="116"/>
      <c r="I11" s="117"/>
      <c r="J11" s="20"/>
    </row>
    <row r="12" spans="1:13" x14ac:dyDescent="0.2">
      <c r="A12" s="21"/>
      <c r="B12" s="21"/>
      <c r="C12" s="21"/>
      <c r="D12" s="21"/>
      <c r="E12" s="21"/>
      <c r="F12" s="21"/>
      <c r="G12" s="21"/>
      <c r="H12" s="20"/>
      <c r="I12" s="20"/>
      <c r="J12" s="20"/>
    </row>
    <row r="13" spans="1:13" x14ac:dyDescent="0.2">
      <c r="A13" s="74" t="s">
        <v>173</v>
      </c>
      <c r="B13" s="20"/>
      <c r="C13" s="78" t="s">
        <v>171</v>
      </c>
      <c r="D13" s="80"/>
      <c r="E13" s="22"/>
      <c r="F13" s="79" t="s">
        <v>172</v>
      </c>
      <c r="G13" s="75"/>
      <c r="H13" s="20"/>
      <c r="I13" s="20"/>
      <c r="J13" s="20"/>
    </row>
    <row r="14" spans="1:13" ht="13.2" thickBot="1" x14ac:dyDescent="0.25">
      <c r="A14" s="20"/>
      <c r="B14" s="20"/>
      <c r="C14" s="20"/>
      <c r="D14" s="20"/>
      <c r="E14" s="23"/>
      <c r="F14" s="20"/>
      <c r="G14" s="20"/>
      <c r="H14" s="20"/>
      <c r="I14" s="20"/>
      <c r="J14" s="19"/>
      <c r="K14" s="73"/>
      <c r="L14" s="73"/>
      <c r="M14" s="73"/>
    </row>
    <row r="15" spans="1:13" ht="28.95" customHeight="1" x14ac:dyDescent="0.2">
      <c r="A15" s="118" t="s">
        <v>168</v>
      </c>
      <c r="B15" s="119"/>
      <c r="C15" s="119"/>
      <c r="D15" s="120"/>
      <c r="E15" s="53" t="s">
        <v>164</v>
      </c>
      <c r="F15" s="27" t="s">
        <v>14</v>
      </c>
      <c r="G15" s="54" t="s">
        <v>124</v>
      </c>
      <c r="H15" s="29" t="s">
        <v>8</v>
      </c>
      <c r="I15" s="30" t="s">
        <v>20</v>
      </c>
      <c r="J15" s="64"/>
      <c r="K15" s="76" t="s">
        <v>19</v>
      </c>
      <c r="L15" s="73"/>
      <c r="M15" s="73"/>
    </row>
    <row r="16" spans="1:13" ht="13.2" thickBot="1" x14ac:dyDescent="0.25">
      <c r="A16" s="31"/>
      <c r="B16" s="21"/>
      <c r="C16" s="21"/>
      <c r="D16" s="32"/>
      <c r="E16" s="33" t="s">
        <v>15</v>
      </c>
      <c r="F16" s="33" t="s">
        <v>15</v>
      </c>
      <c r="G16" s="55" t="s">
        <v>125</v>
      </c>
      <c r="H16" s="34" t="s">
        <v>9</v>
      </c>
      <c r="I16" s="35"/>
      <c r="J16" s="64"/>
      <c r="K16" s="51"/>
      <c r="L16" s="73"/>
      <c r="M16" s="73"/>
    </row>
    <row r="17" spans="1:13" ht="13.2" thickBot="1" x14ac:dyDescent="0.25">
      <c r="A17" s="31" t="s">
        <v>123</v>
      </c>
      <c r="B17" s="21"/>
      <c r="C17" s="21"/>
      <c r="D17" s="63">
        <v>0</v>
      </c>
      <c r="E17" s="62">
        <v>0</v>
      </c>
      <c r="F17" s="36">
        <v>1</v>
      </c>
      <c r="G17" s="37">
        <f t="shared" ref="G17:G26" si="0">D17*F17</f>
        <v>0</v>
      </c>
      <c r="H17" s="38">
        <v>580.1</v>
      </c>
      <c r="I17" s="39">
        <f t="shared" ref="I17:I26" si="1">G17*H17/1000000</f>
        <v>0</v>
      </c>
      <c r="J17" s="65">
        <f>D17*E17</f>
        <v>0</v>
      </c>
      <c r="K17" s="51"/>
      <c r="L17" s="73"/>
      <c r="M17" s="73"/>
    </row>
    <row r="18" spans="1:13" ht="13.2" thickBot="1" x14ac:dyDescent="0.25">
      <c r="A18" s="31" t="s">
        <v>126</v>
      </c>
      <c r="B18" s="21"/>
      <c r="C18" s="21"/>
      <c r="D18" s="63">
        <v>0</v>
      </c>
      <c r="E18" s="62">
        <v>0</v>
      </c>
      <c r="F18" s="36">
        <v>1</v>
      </c>
      <c r="G18" s="37">
        <f t="shared" si="0"/>
        <v>0</v>
      </c>
      <c r="H18" s="38">
        <v>325.10000000000002</v>
      </c>
      <c r="I18" s="39">
        <f t="shared" si="1"/>
        <v>0</v>
      </c>
      <c r="J18" s="65">
        <f t="shared" ref="J18:J26" si="2">D18*E18</f>
        <v>0</v>
      </c>
      <c r="K18" s="51"/>
      <c r="L18" s="73"/>
      <c r="M18" s="73"/>
    </row>
    <row r="19" spans="1:13" ht="13.2" thickBot="1" x14ac:dyDescent="0.25">
      <c r="A19" s="31" t="s">
        <v>2</v>
      </c>
      <c r="B19" s="21"/>
      <c r="C19" s="21"/>
      <c r="D19" s="63">
        <v>5000</v>
      </c>
      <c r="E19" s="62">
        <v>0.6</v>
      </c>
      <c r="F19" s="40">
        <v>9.9700000000000006</v>
      </c>
      <c r="G19" s="37">
        <f t="shared" si="0"/>
        <v>49850</v>
      </c>
      <c r="H19" s="38">
        <v>325.10000000000002</v>
      </c>
      <c r="I19" s="39">
        <f t="shared" si="1"/>
        <v>16.206235000000003</v>
      </c>
      <c r="J19" s="65">
        <f t="shared" si="2"/>
        <v>3000</v>
      </c>
      <c r="K19" s="51"/>
      <c r="L19" s="73"/>
      <c r="M19" s="73"/>
    </row>
    <row r="20" spans="1:13" ht="13.2" thickBot="1" x14ac:dyDescent="0.25">
      <c r="A20" s="61" t="s">
        <v>166</v>
      </c>
      <c r="B20" s="21"/>
      <c r="C20" s="21"/>
      <c r="D20" s="63">
        <v>0</v>
      </c>
      <c r="E20" s="62">
        <v>0</v>
      </c>
      <c r="F20" s="40">
        <v>1</v>
      </c>
      <c r="G20" s="37">
        <f t="shared" si="0"/>
        <v>0</v>
      </c>
      <c r="H20" s="38">
        <v>246</v>
      </c>
      <c r="I20" s="39">
        <f t="shared" si="1"/>
        <v>0</v>
      </c>
      <c r="J20" s="65">
        <f t="shared" si="2"/>
        <v>0</v>
      </c>
      <c r="K20" s="51"/>
      <c r="L20" s="73"/>
      <c r="M20" s="73"/>
    </row>
    <row r="21" spans="1:13" ht="13.2" thickBot="1" x14ac:dyDescent="0.25">
      <c r="A21" s="31" t="s">
        <v>23</v>
      </c>
      <c r="B21" s="21"/>
      <c r="C21" s="21"/>
      <c r="D21" s="63">
        <v>0</v>
      </c>
      <c r="E21" s="62">
        <v>0</v>
      </c>
      <c r="F21" s="40">
        <v>12.9</v>
      </c>
      <c r="G21" s="37">
        <f t="shared" si="0"/>
        <v>0</v>
      </c>
      <c r="H21" s="38">
        <v>284.89999999999998</v>
      </c>
      <c r="I21" s="39">
        <f t="shared" si="1"/>
        <v>0</v>
      </c>
      <c r="J21" s="65">
        <f t="shared" si="2"/>
        <v>0</v>
      </c>
      <c r="K21" s="51"/>
      <c r="L21" s="73"/>
      <c r="M21" s="73"/>
    </row>
    <row r="22" spans="1:13" ht="13.2" thickBot="1" x14ac:dyDescent="0.25">
      <c r="A22" s="31" t="s">
        <v>18</v>
      </c>
      <c r="B22" s="21"/>
      <c r="C22" s="21"/>
      <c r="D22" s="63">
        <v>0</v>
      </c>
      <c r="E22" s="62">
        <v>0</v>
      </c>
      <c r="F22" s="40">
        <v>5.6</v>
      </c>
      <c r="G22" s="37">
        <f t="shared" si="0"/>
        <v>0</v>
      </c>
      <c r="H22" s="38">
        <v>408</v>
      </c>
      <c r="I22" s="39">
        <f t="shared" si="1"/>
        <v>0</v>
      </c>
      <c r="J22" s="65">
        <f t="shared" si="2"/>
        <v>0</v>
      </c>
      <c r="K22" s="51"/>
      <c r="L22" s="73"/>
      <c r="M22" s="73"/>
    </row>
    <row r="23" spans="1:13" ht="13.2" thickBot="1" x14ac:dyDescent="0.25">
      <c r="A23" s="31" t="s">
        <v>12</v>
      </c>
      <c r="B23" s="21"/>
      <c r="C23" s="21"/>
      <c r="D23" s="63">
        <v>0</v>
      </c>
      <c r="E23" s="62">
        <v>0</v>
      </c>
      <c r="F23" s="40">
        <v>7.97</v>
      </c>
      <c r="G23" s="37">
        <f t="shared" si="0"/>
        <v>0</v>
      </c>
      <c r="H23" s="38">
        <v>436.2</v>
      </c>
      <c r="I23" s="39">
        <f t="shared" si="1"/>
        <v>0</v>
      </c>
      <c r="J23" s="65">
        <f t="shared" si="2"/>
        <v>0</v>
      </c>
      <c r="K23" s="51"/>
      <c r="L23" s="73"/>
      <c r="M23" s="73"/>
    </row>
    <row r="24" spans="1:13" ht="13.2" thickBot="1" x14ac:dyDescent="0.25">
      <c r="A24" s="31" t="s">
        <v>16</v>
      </c>
      <c r="B24" s="21"/>
      <c r="C24" s="21"/>
      <c r="D24" s="63">
        <v>0</v>
      </c>
      <c r="E24" s="62">
        <v>0</v>
      </c>
      <c r="F24" s="40">
        <v>1</v>
      </c>
      <c r="G24" s="37">
        <f t="shared" si="0"/>
        <v>0</v>
      </c>
      <c r="H24" s="38">
        <v>97.7</v>
      </c>
      <c r="I24" s="39">
        <f t="shared" si="1"/>
        <v>0</v>
      </c>
      <c r="J24" s="65">
        <f t="shared" si="2"/>
        <v>0</v>
      </c>
      <c r="K24" s="51"/>
      <c r="L24" s="73"/>
      <c r="M24" s="73"/>
    </row>
    <row r="25" spans="1:13" ht="13.2" thickBot="1" x14ac:dyDescent="0.25">
      <c r="A25" s="31" t="s">
        <v>21</v>
      </c>
      <c r="B25" s="21"/>
      <c r="C25" s="21"/>
      <c r="D25" s="63">
        <v>0</v>
      </c>
      <c r="E25" s="62">
        <v>0</v>
      </c>
      <c r="F25" s="40">
        <v>1</v>
      </c>
      <c r="G25" s="37">
        <f t="shared" si="0"/>
        <v>0</v>
      </c>
      <c r="H25" s="38">
        <v>254.7</v>
      </c>
      <c r="I25" s="39">
        <f t="shared" si="1"/>
        <v>0</v>
      </c>
      <c r="J25" s="65">
        <f t="shared" si="2"/>
        <v>0</v>
      </c>
      <c r="K25" s="51"/>
      <c r="L25" s="73"/>
      <c r="M25" s="73"/>
    </row>
    <row r="26" spans="1:13" ht="13.2" thickBot="1" x14ac:dyDescent="0.25">
      <c r="A26" s="95" t="s">
        <v>142</v>
      </c>
      <c r="B26" s="96"/>
      <c r="C26" s="96"/>
      <c r="D26" s="63">
        <v>0</v>
      </c>
      <c r="E26" s="62">
        <v>0</v>
      </c>
      <c r="F26" s="40">
        <f>34590*0.0002777777778</f>
        <v>9.6083333341020012</v>
      </c>
      <c r="G26" s="37">
        <f t="shared" si="0"/>
        <v>0</v>
      </c>
      <c r="H26" s="41">
        <v>47</v>
      </c>
      <c r="I26" s="39">
        <f t="shared" si="1"/>
        <v>0</v>
      </c>
      <c r="J26" s="65">
        <f t="shared" si="2"/>
        <v>0</v>
      </c>
      <c r="K26" s="51"/>
      <c r="L26" s="73"/>
      <c r="M26" s="73"/>
    </row>
    <row r="27" spans="1:13" ht="13.2" thickBot="1" x14ac:dyDescent="0.25">
      <c r="A27" s="20"/>
      <c r="B27" s="20"/>
      <c r="C27" s="20"/>
      <c r="D27" s="20"/>
      <c r="E27" s="20"/>
      <c r="F27" s="20"/>
      <c r="G27" s="67">
        <f>SUM(G17:G26)</f>
        <v>49850</v>
      </c>
      <c r="H27" s="20"/>
      <c r="I27" s="42">
        <f>SUM(I17:I26)</f>
        <v>16.206235000000003</v>
      </c>
      <c r="J27" s="66">
        <f>SUM(J17:J26)</f>
        <v>3000</v>
      </c>
      <c r="K27" s="51"/>
      <c r="L27" s="73"/>
      <c r="M27" s="73"/>
    </row>
    <row r="28" spans="1:13" ht="13.2" thickBot="1" x14ac:dyDescent="0.25">
      <c r="A28" s="20"/>
      <c r="B28" s="20"/>
      <c r="C28" s="20"/>
      <c r="D28" s="20"/>
      <c r="E28" s="20"/>
      <c r="F28" s="20"/>
      <c r="G28" s="68">
        <f>IF(AND(I54="nein",E33&lt;&gt;0),0.95,IF(AND(I54="ja",E33=0),0.85,0.9))</f>
        <v>0.9</v>
      </c>
      <c r="H28" s="20"/>
      <c r="I28" s="20"/>
      <c r="J28" s="64"/>
      <c r="K28" s="51"/>
      <c r="L28" s="73"/>
      <c r="M28" s="73"/>
    </row>
    <row r="29" spans="1:13" x14ac:dyDescent="0.2">
      <c r="A29" s="24" t="s">
        <v>149</v>
      </c>
      <c r="B29" s="25"/>
      <c r="C29" s="26"/>
      <c r="D29" s="43"/>
      <c r="E29" s="53" t="s">
        <v>164</v>
      </c>
      <c r="F29" s="27" t="s">
        <v>14</v>
      </c>
      <c r="G29" s="28" t="s">
        <v>124</v>
      </c>
      <c r="H29" s="29" t="s">
        <v>8</v>
      </c>
      <c r="I29" s="30" t="s">
        <v>20</v>
      </c>
      <c r="J29" s="64"/>
      <c r="K29" s="76"/>
      <c r="L29" s="73"/>
      <c r="M29" s="73"/>
    </row>
    <row r="30" spans="1:13" ht="13.2" thickBot="1" x14ac:dyDescent="0.25">
      <c r="A30" s="31"/>
      <c r="B30" s="21"/>
      <c r="C30" s="21"/>
      <c r="D30" s="32"/>
      <c r="E30" s="33" t="s">
        <v>15</v>
      </c>
      <c r="F30" s="56" t="s">
        <v>15</v>
      </c>
      <c r="G30" s="57" t="s">
        <v>125</v>
      </c>
      <c r="H30" s="58" t="s">
        <v>9</v>
      </c>
      <c r="I30" s="59"/>
      <c r="J30" s="64"/>
      <c r="K30" s="51"/>
      <c r="L30" s="73"/>
      <c r="M30" s="73"/>
    </row>
    <row r="31" spans="1:13" ht="13.2" thickBot="1" x14ac:dyDescent="0.25">
      <c r="A31" s="61" t="s">
        <v>167</v>
      </c>
      <c r="B31" s="21"/>
      <c r="C31" s="21"/>
      <c r="D31" s="60">
        <f>G31/F31</f>
        <v>44865</v>
      </c>
      <c r="E31" s="72">
        <v>5.3999999999999999E-2</v>
      </c>
      <c r="F31" s="40">
        <v>1</v>
      </c>
      <c r="G31" s="37">
        <f>IF(AND(E31&lt;&gt;0,E32=0,E33=0),G$27*G$28,0)</f>
        <v>44865</v>
      </c>
      <c r="H31" s="38">
        <v>246</v>
      </c>
      <c r="I31" s="39">
        <f>G31*H31/1000000</f>
        <v>11.03679</v>
      </c>
      <c r="J31" s="65">
        <f>D31*E31</f>
        <v>2422.71</v>
      </c>
      <c r="K31" s="51"/>
      <c r="L31" s="73"/>
      <c r="M31" s="73"/>
    </row>
    <row r="32" spans="1:13" ht="13.2" thickBot="1" x14ac:dyDescent="0.25">
      <c r="A32" s="31" t="s">
        <v>23</v>
      </c>
      <c r="B32" s="21"/>
      <c r="C32" s="21"/>
      <c r="D32" s="60">
        <f t="shared" ref="D32:D33" si="3">G32/F32</f>
        <v>0</v>
      </c>
      <c r="E32" s="72">
        <v>0</v>
      </c>
      <c r="F32" s="40">
        <v>12.9</v>
      </c>
      <c r="G32" s="37">
        <f>IF(AND(E32&lt;&gt;0,E33=0,E31=0),G$27*G$28,0)</f>
        <v>0</v>
      </c>
      <c r="H32" s="38">
        <v>284.89999999999998</v>
      </c>
      <c r="I32" s="39">
        <f t="shared" ref="I32:I33" si="4">G32*H32/1000000</f>
        <v>0</v>
      </c>
      <c r="J32" s="65">
        <f t="shared" ref="J32:J33" si="5">D32*E32</f>
        <v>0</v>
      </c>
      <c r="K32" s="51"/>
      <c r="L32" s="73"/>
      <c r="M32" s="73"/>
    </row>
    <row r="33" spans="1:13" ht="13.2" thickBot="1" x14ac:dyDescent="0.25">
      <c r="A33" s="44" t="s">
        <v>2</v>
      </c>
      <c r="B33" s="45"/>
      <c r="C33" s="45"/>
      <c r="D33" s="60">
        <f t="shared" si="3"/>
        <v>0</v>
      </c>
      <c r="E33" s="72">
        <v>0</v>
      </c>
      <c r="F33" s="40">
        <v>9.9700000000000006</v>
      </c>
      <c r="G33" s="37">
        <f>IF(AND(E33&lt;&gt;0,E31=0,E32=0),G$27*G$28,0)</f>
        <v>0</v>
      </c>
      <c r="H33" s="38">
        <v>325.10000000000002</v>
      </c>
      <c r="I33" s="39">
        <f t="shared" si="4"/>
        <v>0</v>
      </c>
      <c r="J33" s="65">
        <f t="shared" si="5"/>
        <v>0</v>
      </c>
      <c r="K33" s="51"/>
      <c r="L33" s="73"/>
      <c r="M33" s="73"/>
    </row>
    <row r="34" spans="1:13" ht="13.2" thickBot="1" x14ac:dyDescent="0.25">
      <c r="A34" s="20"/>
      <c r="B34" s="20"/>
      <c r="C34" s="20"/>
      <c r="D34" s="20"/>
      <c r="E34" s="20"/>
      <c r="F34" s="20"/>
      <c r="G34" s="20"/>
      <c r="H34" s="20"/>
      <c r="I34" s="42">
        <f>SUM(I31:I33)</f>
        <v>11.03679</v>
      </c>
      <c r="J34" s="66">
        <f>SUM(J31:J33)</f>
        <v>2422.71</v>
      </c>
      <c r="K34" s="51"/>
      <c r="L34" s="73"/>
      <c r="M34" s="73"/>
    </row>
    <row r="35" spans="1:13" x14ac:dyDescent="0.2">
      <c r="A35" s="20"/>
      <c r="B35" s="20"/>
      <c r="C35" s="20"/>
      <c r="D35" s="20"/>
      <c r="E35" s="20"/>
      <c r="F35" s="20"/>
      <c r="G35" s="20"/>
      <c r="H35" s="20"/>
      <c r="I35" s="20"/>
      <c r="J35" s="51"/>
      <c r="K35" s="51"/>
      <c r="L35" s="73"/>
      <c r="M35" s="73"/>
    </row>
    <row r="36" spans="1:13" ht="13.2" thickBot="1" x14ac:dyDescent="0.25">
      <c r="A36" s="20"/>
      <c r="B36" s="20"/>
      <c r="C36" s="20"/>
      <c r="D36" s="20"/>
      <c r="E36" s="20"/>
      <c r="F36" s="20"/>
      <c r="G36" s="20"/>
      <c r="H36" s="20"/>
      <c r="I36" s="20"/>
      <c r="J36" s="51"/>
      <c r="K36" s="51"/>
      <c r="L36" s="73"/>
      <c r="M36" s="73"/>
    </row>
    <row r="37" spans="1:13" ht="32.4" customHeight="1" thickBot="1" x14ac:dyDescent="0.25">
      <c r="A37" s="133" t="s">
        <v>174</v>
      </c>
      <c r="B37" s="134"/>
      <c r="C37" s="134"/>
      <c r="D37" s="134"/>
      <c r="E37" s="135"/>
      <c r="F37" s="20"/>
      <c r="G37" s="20"/>
      <c r="H37" s="20"/>
      <c r="I37" s="81" t="s">
        <v>155</v>
      </c>
      <c r="J37" s="51"/>
      <c r="K37" s="51"/>
      <c r="L37" s="73"/>
      <c r="M37" s="73"/>
    </row>
    <row r="38" spans="1:13" ht="13.2" thickBot="1" x14ac:dyDescent="0.25">
      <c r="A38" s="20"/>
      <c r="B38" s="20"/>
      <c r="C38" s="20"/>
      <c r="D38" s="20"/>
      <c r="E38" s="20"/>
      <c r="F38" s="20"/>
      <c r="G38" s="20"/>
      <c r="H38" s="20"/>
      <c r="I38" s="20"/>
      <c r="J38" s="51"/>
      <c r="K38" s="51"/>
      <c r="L38" s="73"/>
      <c r="M38" s="73"/>
    </row>
    <row r="39" spans="1:13" ht="13.2" thickBot="1" x14ac:dyDescent="0.25">
      <c r="A39" s="82" t="s">
        <v>175</v>
      </c>
      <c r="B39" s="83"/>
      <c r="C39" s="83"/>
      <c r="D39" s="83"/>
      <c r="E39" s="84"/>
      <c r="F39" s="20"/>
      <c r="G39" s="20"/>
      <c r="H39" s="20"/>
      <c r="I39" s="42">
        <f>ROUND(I27-I34,2)</f>
        <v>5.17</v>
      </c>
      <c r="J39" s="51"/>
      <c r="K39" s="51"/>
      <c r="L39" s="73"/>
      <c r="M39" s="73"/>
    </row>
    <row r="40" spans="1:13" ht="13.2" thickBot="1" x14ac:dyDescent="0.25">
      <c r="A40" s="20"/>
      <c r="B40" s="20"/>
      <c r="C40" s="20"/>
      <c r="D40" s="20"/>
      <c r="E40" s="20"/>
      <c r="F40" s="20"/>
      <c r="G40" s="20"/>
      <c r="H40" s="20"/>
      <c r="I40" s="20"/>
      <c r="J40" s="51"/>
      <c r="K40" s="51"/>
      <c r="L40" s="73"/>
      <c r="M40" s="73"/>
    </row>
    <row r="41" spans="1:13" ht="13.2" thickBot="1" x14ac:dyDescent="0.25">
      <c r="A41" s="82" t="s">
        <v>162</v>
      </c>
      <c r="B41" s="83"/>
      <c r="C41" s="83"/>
      <c r="D41" s="83"/>
      <c r="E41" s="84"/>
      <c r="F41" s="20"/>
      <c r="G41" s="20"/>
      <c r="H41" s="20"/>
      <c r="I41" s="47">
        <f>MIN(50%*I43,IF(I37="ja",MIN(10%*I43,1000*I39)+1000*I39,1000*I39))</f>
        <v>5000</v>
      </c>
      <c r="J41" s="51"/>
      <c r="K41" s="51"/>
      <c r="L41" s="73"/>
      <c r="M41" s="73"/>
    </row>
    <row r="42" spans="1:13" ht="13.2" thickBot="1" x14ac:dyDescent="0.25">
      <c r="A42" s="20"/>
      <c r="B42" s="20"/>
      <c r="C42" s="20"/>
      <c r="D42" s="20"/>
      <c r="E42" s="20"/>
      <c r="F42" s="20"/>
      <c r="G42" s="20"/>
      <c r="H42" s="20"/>
      <c r="I42" s="20"/>
      <c r="J42" s="51"/>
      <c r="K42" s="51"/>
      <c r="L42" s="73"/>
      <c r="M42" s="73"/>
    </row>
    <row r="43" spans="1:13" ht="13.2" thickBot="1" x14ac:dyDescent="0.25">
      <c r="A43" s="82" t="s">
        <v>150</v>
      </c>
      <c r="B43" s="83"/>
      <c r="C43" s="83"/>
      <c r="D43" s="83"/>
      <c r="E43" s="84"/>
      <c r="F43" s="20"/>
      <c r="G43" s="20"/>
      <c r="H43" s="20"/>
      <c r="I43" s="69">
        <v>10000</v>
      </c>
      <c r="J43" s="51"/>
      <c r="K43" s="51"/>
      <c r="L43" s="73"/>
      <c r="M43" s="73"/>
    </row>
    <row r="44" spans="1:13" ht="13.2" thickBot="1" x14ac:dyDescent="0.25">
      <c r="A44" s="20"/>
      <c r="B44" s="20"/>
      <c r="C44" s="20"/>
      <c r="D44" s="20"/>
      <c r="E44" s="20"/>
      <c r="F44" s="20"/>
      <c r="G44" s="20"/>
      <c r="H44" s="20"/>
      <c r="I44" s="48">
        <f>I43-I41</f>
        <v>5000</v>
      </c>
      <c r="J44" s="51"/>
      <c r="K44" s="51"/>
      <c r="L44" s="73"/>
      <c r="M44" s="73"/>
    </row>
    <row r="45" spans="1:13" ht="13.2" thickBot="1" x14ac:dyDescent="0.25">
      <c r="A45" s="82" t="s">
        <v>151</v>
      </c>
      <c r="B45" s="83"/>
      <c r="C45" s="83"/>
      <c r="D45" s="83"/>
      <c r="E45" s="84"/>
      <c r="F45" s="20"/>
      <c r="G45" s="20"/>
      <c r="H45" s="20"/>
      <c r="I45" s="71">
        <f>(J27-J34)</f>
        <v>577.29</v>
      </c>
      <c r="J45" s="51">
        <v>14.71</v>
      </c>
      <c r="K45" s="51"/>
      <c r="L45" s="73"/>
      <c r="M45" s="73"/>
    </row>
    <row r="46" spans="1:13" ht="13.2" thickBot="1" x14ac:dyDescent="0.25">
      <c r="A46" s="20"/>
      <c r="B46" s="20"/>
      <c r="C46" s="20"/>
      <c r="D46" s="20"/>
      <c r="E46" s="20"/>
      <c r="F46" s="20"/>
      <c r="G46" s="20"/>
      <c r="H46" s="20"/>
      <c r="I46" s="20"/>
      <c r="J46" s="51"/>
      <c r="K46" s="51" t="s">
        <v>154</v>
      </c>
      <c r="L46" s="73"/>
      <c r="M46" s="73"/>
    </row>
    <row r="47" spans="1:13" ht="13.2" thickBot="1" x14ac:dyDescent="0.25">
      <c r="A47" s="82" t="s">
        <v>163</v>
      </c>
      <c r="B47" s="83"/>
      <c r="C47" s="83"/>
      <c r="D47" s="83"/>
      <c r="E47" s="84"/>
      <c r="F47" s="20"/>
      <c r="G47" s="20"/>
      <c r="H47" s="20"/>
      <c r="I47" s="47">
        <f>-I44+(I45*J45)</f>
        <v>3491.9359000000004</v>
      </c>
      <c r="J47" s="51" t="s">
        <v>170</v>
      </c>
      <c r="K47" s="51" t="s">
        <v>155</v>
      </c>
      <c r="L47" s="73"/>
      <c r="M47" s="73"/>
    </row>
    <row r="48" spans="1:13" x14ac:dyDescent="0.2">
      <c r="A48" s="20"/>
      <c r="B48" s="20"/>
      <c r="C48" s="20"/>
      <c r="D48" s="20"/>
      <c r="E48" s="20"/>
      <c r="F48" s="20"/>
      <c r="G48" s="20"/>
      <c r="H48" s="20"/>
      <c r="I48" s="20"/>
      <c r="J48" s="51"/>
      <c r="K48" s="51"/>
      <c r="L48" s="73"/>
      <c r="M48" s="73"/>
    </row>
    <row r="49" spans="1:13" x14ac:dyDescent="0.2">
      <c r="A49" s="20"/>
      <c r="B49" s="20"/>
      <c r="C49" s="20"/>
      <c r="D49" s="20"/>
      <c r="E49" s="20"/>
      <c r="F49" s="20"/>
      <c r="G49" s="20"/>
      <c r="H49" s="20"/>
      <c r="I49" s="20"/>
      <c r="J49" s="51"/>
      <c r="K49" s="51"/>
      <c r="L49" s="73"/>
      <c r="M49" s="73"/>
    </row>
    <row r="50" spans="1:13" x14ac:dyDescent="0.2">
      <c r="A50" s="20"/>
      <c r="B50" s="20"/>
      <c r="C50" s="20"/>
      <c r="D50" s="20"/>
      <c r="E50" s="20"/>
      <c r="F50" s="20"/>
      <c r="G50" s="20"/>
      <c r="H50" s="20"/>
      <c r="I50" s="20"/>
      <c r="J50" s="51"/>
      <c r="K50" s="51"/>
      <c r="L50" s="73"/>
      <c r="M50" s="73"/>
    </row>
    <row r="51" spans="1:13" x14ac:dyDescent="0.2">
      <c r="A51" s="46" t="s">
        <v>177</v>
      </c>
      <c r="B51" s="20"/>
      <c r="C51" s="20"/>
      <c r="D51" s="20"/>
      <c r="E51" s="20"/>
      <c r="F51" s="20"/>
      <c r="G51" s="20"/>
      <c r="H51" s="20"/>
      <c r="I51" s="46" t="s">
        <v>152</v>
      </c>
      <c r="J51" s="51"/>
      <c r="K51" s="51"/>
      <c r="L51" s="73"/>
      <c r="M51" s="73"/>
    </row>
    <row r="52" spans="1:13" ht="13.2" thickBot="1" x14ac:dyDescent="0.25">
      <c r="A52" s="20"/>
      <c r="B52" s="20"/>
      <c r="C52" s="20"/>
      <c r="D52" s="20"/>
      <c r="E52" s="20"/>
      <c r="F52" s="20"/>
      <c r="G52" s="20"/>
      <c r="H52" s="20"/>
      <c r="I52" s="20"/>
      <c r="J52" s="51"/>
      <c r="K52" s="51"/>
      <c r="L52" s="73"/>
      <c r="M52" s="73"/>
    </row>
    <row r="53" spans="1:13" ht="28.8" customHeight="1" thickBot="1" x14ac:dyDescent="0.25">
      <c r="A53" s="124" t="s">
        <v>160</v>
      </c>
      <c r="B53" s="125"/>
      <c r="C53" s="125"/>
      <c r="D53" s="125"/>
      <c r="E53" s="126"/>
      <c r="F53" s="20"/>
      <c r="G53" s="20"/>
      <c r="H53" s="20"/>
      <c r="I53" s="70" t="s">
        <v>154</v>
      </c>
      <c r="J53" s="51" t="str">
        <f>IF(AND(I53="ja",G28&lt;&gt;0.95),IF(I55="ja",IF(I56="nein",IF(I57="nein","wahr"))))</f>
        <v>wahr</v>
      </c>
      <c r="K53" s="51"/>
      <c r="L53" s="73"/>
      <c r="M53" s="73"/>
    </row>
    <row r="54" spans="1:13" ht="41.4" customHeight="1" thickBot="1" x14ac:dyDescent="0.25">
      <c r="A54" s="97" t="s">
        <v>169</v>
      </c>
      <c r="B54" s="98"/>
      <c r="C54" s="98"/>
      <c r="D54" s="98"/>
      <c r="E54" s="99"/>
      <c r="F54" s="20"/>
      <c r="G54" s="20"/>
      <c r="H54" s="20"/>
      <c r="I54" s="70" t="s">
        <v>155</v>
      </c>
      <c r="J54" s="51"/>
      <c r="K54" s="51"/>
      <c r="L54" s="73"/>
      <c r="M54" s="73"/>
    </row>
    <row r="55" spans="1:13" ht="13.2" thickBot="1" x14ac:dyDescent="0.25">
      <c r="A55" s="127" t="s">
        <v>153</v>
      </c>
      <c r="B55" s="128"/>
      <c r="C55" s="128"/>
      <c r="D55" s="128"/>
      <c r="E55" s="129"/>
      <c r="F55" s="20"/>
      <c r="G55" s="20"/>
      <c r="H55" s="20"/>
      <c r="I55" s="70" t="s">
        <v>154</v>
      </c>
      <c r="J55" s="51"/>
      <c r="K55" s="51"/>
      <c r="L55" s="73"/>
      <c r="M55" s="73"/>
    </row>
    <row r="56" spans="1:13" ht="24.6" customHeight="1" thickBot="1" x14ac:dyDescent="0.25">
      <c r="A56" s="130" t="s">
        <v>161</v>
      </c>
      <c r="B56" s="131"/>
      <c r="C56" s="131"/>
      <c r="D56" s="131"/>
      <c r="E56" s="132"/>
      <c r="F56" s="20"/>
      <c r="G56" s="20"/>
      <c r="H56" s="20"/>
      <c r="I56" s="70" t="s">
        <v>155</v>
      </c>
      <c r="J56" s="51"/>
      <c r="K56" s="51"/>
      <c r="L56" s="73"/>
      <c r="M56" s="73"/>
    </row>
    <row r="57" spans="1:13" ht="13.2" thickBot="1" x14ac:dyDescent="0.25">
      <c r="A57" s="127" t="s">
        <v>159</v>
      </c>
      <c r="B57" s="128"/>
      <c r="C57" s="128"/>
      <c r="D57" s="128"/>
      <c r="E57" s="129"/>
      <c r="F57" s="20"/>
      <c r="G57" s="20"/>
      <c r="H57" s="20"/>
      <c r="I57" s="70" t="s">
        <v>155</v>
      </c>
      <c r="J57" s="51"/>
      <c r="K57" s="51"/>
      <c r="L57" s="73"/>
      <c r="M57" s="73"/>
    </row>
    <row r="58" spans="1:13" ht="13.2" thickBot="1" x14ac:dyDescent="0.25">
      <c r="A58" s="20"/>
      <c r="B58" s="20"/>
      <c r="C58" s="20"/>
      <c r="D58" s="20"/>
      <c r="E58" s="20"/>
      <c r="F58" s="20"/>
      <c r="G58" s="20"/>
      <c r="H58" s="20"/>
      <c r="I58" s="20"/>
      <c r="J58" s="51"/>
      <c r="K58" s="77"/>
      <c r="L58" s="73"/>
      <c r="M58" s="73"/>
    </row>
    <row r="59" spans="1:13" ht="31.2" customHeight="1" thickBot="1" x14ac:dyDescent="0.25">
      <c r="A59" s="20"/>
      <c r="B59" s="20"/>
      <c r="C59" s="20"/>
      <c r="D59" s="20"/>
      <c r="E59" s="121" t="str">
        <f>IF(I41&lt;2000,"Eine Förderung über die RL Energie/2014 ist nicht möglich",IF(AND(I47&gt;0,J53),"Eine Förderung über die RL Energie/2014 ist möglich","Eine Förderung über die RL Energie/2014 ist nicht möglich"))</f>
        <v>Eine Förderung über die RL Energie/2014 ist möglich</v>
      </c>
      <c r="F59" s="122"/>
      <c r="G59" s="122"/>
      <c r="H59" s="122"/>
      <c r="I59" s="123"/>
      <c r="J59" s="51"/>
      <c r="K59" s="77"/>
      <c r="L59" s="73"/>
      <c r="M59" s="73"/>
    </row>
    <row r="60" spans="1:13" ht="13.2" thickBot="1" x14ac:dyDescent="0.25">
      <c r="A60" s="20"/>
      <c r="B60" s="20"/>
      <c r="C60" s="20"/>
      <c r="D60" s="20"/>
      <c r="E60" s="20"/>
      <c r="F60" s="20"/>
      <c r="G60" s="20"/>
      <c r="H60" s="20"/>
      <c r="I60" s="20"/>
      <c r="J60" s="19"/>
      <c r="K60" s="73"/>
      <c r="L60" s="73"/>
      <c r="M60" s="73"/>
    </row>
    <row r="61" spans="1:13" ht="12.6" customHeight="1" x14ac:dyDescent="0.2">
      <c r="A61" s="86" t="s">
        <v>156</v>
      </c>
      <c r="B61" s="87"/>
      <c r="C61" s="87"/>
      <c r="D61" s="87"/>
      <c r="E61" s="87"/>
      <c r="F61" s="87"/>
      <c r="G61" s="87"/>
      <c r="H61" s="88"/>
      <c r="I61" s="52"/>
      <c r="J61" s="19"/>
      <c r="K61" s="73"/>
      <c r="L61" s="73"/>
      <c r="M61" s="73"/>
    </row>
    <row r="62" spans="1:13" x14ac:dyDescent="0.2">
      <c r="A62" s="89"/>
      <c r="B62" s="90"/>
      <c r="C62" s="90"/>
      <c r="D62" s="90"/>
      <c r="E62" s="90"/>
      <c r="F62" s="90"/>
      <c r="G62" s="90"/>
      <c r="H62" s="91"/>
      <c r="I62" s="52"/>
      <c r="J62" s="19"/>
      <c r="K62" s="73"/>
      <c r="L62" s="73"/>
      <c r="M62" s="73"/>
    </row>
    <row r="63" spans="1:13" ht="5.4" customHeight="1" thickBot="1" x14ac:dyDescent="0.25">
      <c r="A63" s="92"/>
      <c r="B63" s="93"/>
      <c r="C63" s="93"/>
      <c r="D63" s="93"/>
      <c r="E63" s="93"/>
      <c r="F63" s="93"/>
      <c r="G63" s="93"/>
      <c r="H63" s="94"/>
      <c r="I63" s="52"/>
      <c r="J63" s="19"/>
      <c r="K63" s="73"/>
      <c r="L63" s="73"/>
      <c r="M63" s="73"/>
    </row>
    <row r="64" spans="1:13" x14ac:dyDescent="0.2">
      <c r="A64" s="20"/>
      <c r="B64" s="20"/>
      <c r="C64" s="20"/>
      <c r="D64" s="20"/>
      <c r="E64" s="20"/>
      <c r="F64" s="20"/>
      <c r="G64" s="20"/>
      <c r="H64" s="20"/>
      <c r="I64" s="20"/>
      <c r="J64" s="20"/>
    </row>
    <row r="65" spans="1:10" x14ac:dyDescent="0.2">
      <c r="A65" s="20"/>
      <c r="B65" s="20"/>
      <c r="C65" s="20"/>
      <c r="D65" s="20"/>
      <c r="E65" s="20"/>
      <c r="F65" s="20"/>
      <c r="G65" s="20"/>
      <c r="H65" s="20"/>
      <c r="I65" s="20"/>
      <c r="J65" s="20"/>
    </row>
    <row r="66" spans="1:10" x14ac:dyDescent="0.2">
      <c r="A66" s="20"/>
      <c r="B66" s="20"/>
      <c r="C66" s="20"/>
      <c r="D66" s="20"/>
      <c r="E66" s="20"/>
      <c r="F66" s="20"/>
      <c r="G66" s="20"/>
      <c r="H66" s="20"/>
      <c r="I66" s="20"/>
      <c r="J66" s="20"/>
    </row>
    <row r="67" spans="1:10" x14ac:dyDescent="0.2">
      <c r="A67" s="20"/>
      <c r="B67" s="20"/>
      <c r="C67" s="20"/>
      <c r="D67" s="20"/>
      <c r="E67" s="20"/>
      <c r="F67" s="20"/>
      <c r="G67" s="20"/>
      <c r="H67" s="20"/>
      <c r="I67" s="20"/>
      <c r="J67" s="20"/>
    </row>
    <row r="68" spans="1:10" ht="13.2" thickBot="1" x14ac:dyDescent="0.25">
      <c r="A68" s="49"/>
      <c r="B68" s="49"/>
      <c r="C68" s="49"/>
      <c r="F68" s="49"/>
      <c r="G68" s="49"/>
      <c r="H68" s="45"/>
      <c r="I68" s="45"/>
      <c r="J68" s="20"/>
    </row>
    <row r="69" spans="1:10" x14ac:dyDescent="0.2">
      <c r="A69" s="50" t="s">
        <v>157</v>
      </c>
      <c r="B69" s="50"/>
      <c r="C69" s="50"/>
      <c r="F69" s="50" t="s">
        <v>158</v>
      </c>
      <c r="G69" s="50"/>
      <c r="H69" s="20"/>
      <c r="I69" s="20"/>
      <c r="J69" s="20"/>
    </row>
  </sheetData>
  <sheetProtection algorithmName="SHA-512" hashValue="1AoLovP/kNb3+aqFa06rdvO7blfvFOtHTLG0RreVJXjdP0tAzdEd2xHaiGzTB3JWnhN9c4NWRExBffT5eQVnFw==" saltValue="m4vsQD9i6ZcG0U9w82XisQ==" spinCount="100000" sheet="1" objects="1" scenarios="1" selectLockedCells="1"/>
  <mergeCells count="18">
    <mergeCell ref="A39:E39"/>
    <mergeCell ref="A41:E41"/>
    <mergeCell ref="A43:E43"/>
    <mergeCell ref="A45:E45"/>
    <mergeCell ref="A47:E47"/>
    <mergeCell ref="A2:I2"/>
    <mergeCell ref="A61:H63"/>
    <mergeCell ref="A26:C26"/>
    <mergeCell ref="A54:E54"/>
    <mergeCell ref="C4:I6"/>
    <mergeCell ref="C8:I11"/>
    <mergeCell ref="A15:D15"/>
    <mergeCell ref="E59:I59"/>
    <mergeCell ref="A53:E53"/>
    <mergeCell ref="A55:E55"/>
    <mergeCell ref="A56:E56"/>
    <mergeCell ref="A57:E57"/>
    <mergeCell ref="A37:E37"/>
  </mergeCells>
  <phoneticPr fontId="2" type="noConversion"/>
  <conditionalFormatting sqref="E59">
    <cfRule type="cellIs" dxfId="1" priority="2" operator="equal">
      <formula>"Eine Förderung über die RL Energie/2014 ist möglich"</formula>
    </cfRule>
    <cfRule type="cellIs" dxfId="0" priority="3" operator="equal">
      <formula>"Eine Förderung über die RL Energie/2014 ist nicht möglich"</formula>
    </cfRule>
  </conditionalFormatting>
  <dataValidations count="1">
    <dataValidation type="list" allowBlank="1" showInputMessage="1" showErrorMessage="1" sqref="I53:I57 I37">
      <formula1>$K$46:$K$47</formula1>
    </dataValidation>
  </dataValidations>
  <hyperlinks>
    <hyperlink ref="A54:E54" r:id="rId1" display="Der hydraulische Abgleich wird entsprechend des Formular: VDZ-Formular_HydrAbgleich_Einzelmassnahme_17apr2018.pdf durchgeführt und nachgewiesen? (Für neue Ölkessel zwingend erforderlich!)"/>
  </hyperlinks>
  <pageMargins left="0.78740157480314965" right="0.78740157480314965" top="0.19685039370078741" bottom="0.19685039370078741" header="0" footer="0"/>
  <pageSetup paperSize="9" scale="76" orientation="portrait" r:id="rId2"/>
  <headerFooter alignWithMargins="0"/>
  <rowBreaks count="2" manualBreakCount="2">
    <brk id="27" max="16383" man="1"/>
    <brk id="38" max="16383" man="1"/>
  </rowBreaks>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63"/>
  <sheetViews>
    <sheetView zoomScaleNormal="100" workbookViewId="0">
      <selection activeCell="D11" sqref="D11"/>
    </sheetView>
  </sheetViews>
  <sheetFormatPr baseColWidth="10" defaultRowHeight="12.6" x14ac:dyDescent="0.2"/>
  <cols>
    <col min="1" max="1" width="30.453125" customWidth="1"/>
    <col min="2" max="2" width="11.36328125" customWidth="1"/>
    <col min="3" max="3" width="13.453125" customWidth="1"/>
    <col min="4" max="4" width="11.08984375" customWidth="1"/>
    <col min="5" max="5" width="8.90625" customWidth="1"/>
    <col min="6" max="6" width="12.6328125" customWidth="1"/>
    <col min="7" max="7" width="10.26953125" customWidth="1"/>
  </cols>
  <sheetData>
    <row r="2" spans="1:7" x14ac:dyDescent="0.2">
      <c r="A2" s="4" t="s">
        <v>22</v>
      </c>
    </row>
    <row r="4" spans="1:7" x14ac:dyDescent="0.2">
      <c r="A4" t="s">
        <v>145</v>
      </c>
    </row>
    <row r="6" spans="1:7" x14ac:dyDescent="0.2">
      <c r="A6" s="4" t="s">
        <v>24</v>
      </c>
      <c r="B6" t="s">
        <v>25</v>
      </c>
      <c r="C6" s="3" t="s">
        <v>3</v>
      </c>
      <c r="D6" s="3" t="s">
        <v>8</v>
      </c>
      <c r="G6" s="7"/>
    </row>
    <row r="7" spans="1:7" x14ac:dyDescent="0.2">
      <c r="B7" t="s">
        <v>26</v>
      </c>
      <c r="C7" s="5" t="s">
        <v>13</v>
      </c>
      <c r="D7" s="1" t="s">
        <v>9</v>
      </c>
      <c r="G7" s="6"/>
    </row>
    <row r="8" spans="1:7" x14ac:dyDescent="0.2">
      <c r="A8" t="s">
        <v>4</v>
      </c>
      <c r="B8" s="9">
        <v>1</v>
      </c>
      <c r="C8" s="9">
        <v>1.8594583298716332</v>
      </c>
      <c r="D8" s="10">
        <v>580.14789760537383</v>
      </c>
    </row>
    <row r="9" spans="1:7" x14ac:dyDescent="0.2">
      <c r="A9" t="s">
        <v>2</v>
      </c>
      <c r="B9" s="9">
        <v>9.9700000000000006</v>
      </c>
      <c r="C9" s="9">
        <v>1.1696647781340788</v>
      </c>
      <c r="D9" s="10">
        <v>318.82567310773345</v>
      </c>
    </row>
    <row r="10" spans="1:7" x14ac:dyDescent="0.2">
      <c r="A10" t="s">
        <v>10</v>
      </c>
      <c r="B10" s="9">
        <v>10.4</v>
      </c>
      <c r="C10" s="9">
        <v>1.1472784488686802</v>
      </c>
      <c r="D10" s="10">
        <v>246.03261848489703</v>
      </c>
    </row>
    <row r="11" spans="1:7" x14ac:dyDescent="0.2">
      <c r="A11" t="s">
        <v>17</v>
      </c>
      <c r="B11" s="9">
        <v>1</v>
      </c>
      <c r="C11" s="9">
        <v>1.1472784488686802</v>
      </c>
      <c r="D11" s="10">
        <v>246.03261848489703</v>
      </c>
    </row>
    <row r="12" spans="1:7" x14ac:dyDescent="0.2">
      <c r="A12" t="s">
        <v>23</v>
      </c>
      <c r="B12" s="9">
        <v>12.9</v>
      </c>
      <c r="C12" s="9">
        <v>1.1307410017448292</v>
      </c>
      <c r="D12" s="10">
        <v>269.34642369821705</v>
      </c>
    </row>
    <row r="13" spans="1:7" x14ac:dyDescent="0.2">
      <c r="A13" t="s">
        <v>18</v>
      </c>
      <c r="B13" s="9">
        <v>5.6</v>
      </c>
      <c r="C13" s="9">
        <v>1.0926600917221243</v>
      </c>
      <c r="D13" s="10">
        <v>407.38787272968329</v>
      </c>
    </row>
    <row r="14" spans="1:7" x14ac:dyDescent="0.2">
      <c r="A14" t="s">
        <v>12</v>
      </c>
      <c r="B14" s="9">
        <v>7.97</v>
      </c>
      <c r="C14" s="9">
        <v>1.08</v>
      </c>
      <c r="D14" s="10">
        <v>437.91725534434897</v>
      </c>
    </row>
    <row r="15" spans="1:7" x14ac:dyDescent="0.2">
      <c r="A15" t="s">
        <v>5</v>
      </c>
      <c r="B15" s="9">
        <v>4.3</v>
      </c>
      <c r="C15" s="9">
        <v>6.5808358994758495E-2</v>
      </c>
      <c r="D15" s="10">
        <v>24.767316210265047</v>
      </c>
      <c r="E15" t="s">
        <v>94</v>
      </c>
    </row>
    <row r="16" spans="1:7" x14ac:dyDescent="0.2">
      <c r="A16" t="s">
        <v>6</v>
      </c>
      <c r="B16" s="9">
        <v>4.9000000000000004</v>
      </c>
      <c r="C16" s="9">
        <v>8.5537036265950064E-2</v>
      </c>
      <c r="D16" s="10">
        <v>28.314657392062699</v>
      </c>
      <c r="E16" t="s">
        <v>94</v>
      </c>
    </row>
    <row r="17" spans="1:6" x14ac:dyDescent="0.2">
      <c r="A17" t="s">
        <v>16</v>
      </c>
      <c r="B17" s="9">
        <v>1</v>
      </c>
      <c r="C17" s="9">
        <v>0.62</v>
      </c>
      <c r="D17" s="10">
        <v>97.7</v>
      </c>
      <c r="E17" t="s">
        <v>94</v>
      </c>
      <c r="F17" t="s">
        <v>146</v>
      </c>
    </row>
    <row r="18" spans="1:6" x14ac:dyDescent="0.2">
      <c r="A18" t="s">
        <v>21</v>
      </c>
      <c r="B18" s="9">
        <v>1</v>
      </c>
      <c r="C18" s="9">
        <v>0.90999415865969646</v>
      </c>
      <c r="D18" s="10">
        <v>254.66952024684792</v>
      </c>
      <c r="E18" t="s">
        <v>94</v>
      </c>
    </row>
    <row r="20" spans="1:6" x14ac:dyDescent="0.2">
      <c r="A20" s="12" t="s">
        <v>4</v>
      </c>
      <c r="B20" s="9">
        <v>1</v>
      </c>
      <c r="C20" s="9">
        <v>2.65</v>
      </c>
      <c r="D20" s="10">
        <v>641.29999999999995</v>
      </c>
    </row>
    <row r="21" spans="1:6" x14ac:dyDescent="0.2">
      <c r="A21" t="s">
        <v>11</v>
      </c>
      <c r="B21" s="9">
        <v>1</v>
      </c>
      <c r="C21" s="9">
        <v>0.4</v>
      </c>
      <c r="D21" s="10">
        <v>123.6</v>
      </c>
    </row>
    <row r="22" spans="1:6" x14ac:dyDescent="0.2">
      <c r="A22" t="s">
        <v>7</v>
      </c>
      <c r="B22" s="9">
        <v>1</v>
      </c>
      <c r="C22" s="9">
        <v>0.04</v>
      </c>
      <c r="D22" s="10">
        <v>19.3</v>
      </c>
    </row>
    <row r="25" spans="1:6" x14ac:dyDescent="0.2">
      <c r="A25" t="s">
        <v>95</v>
      </c>
    </row>
    <row r="26" spans="1:6" x14ac:dyDescent="0.2">
      <c r="A26" t="s">
        <v>121</v>
      </c>
    </row>
    <row r="29" spans="1:6" x14ac:dyDescent="0.2">
      <c r="A29" s="4" t="s">
        <v>67</v>
      </c>
    </row>
    <row r="31" spans="1:6" x14ac:dyDescent="0.2">
      <c r="A31" t="s">
        <v>51</v>
      </c>
      <c r="B31" s="2" t="s">
        <v>48</v>
      </c>
      <c r="C31" s="13" t="s">
        <v>46</v>
      </c>
      <c r="D31" s="2" t="s">
        <v>47</v>
      </c>
      <c r="E31" s="13" t="s">
        <v>52</v>
      </c>
    </row>
    <row r="32" spans="1:6" x14ac:dyDescent="0.2">
      <c r="C32" s="13" t="s">
        <v>49</v>
      </c>
      <c r="D32" s="2" t="s">
        <v>49</v>
      </c>
      <c r="E32" s="13" t="s">
        <v>53</v>
      </c>
    </row>
    <row r="33" spans="1:5" x14ac:dyDescent="0.2">
      <c r="A33" t="s">
        <v>27</v>
      </c>
      <c r="B33" s="8">
        <v>1.1779568533507538</v>
      </c>
      <c r="C33" s="14">
        <v>1.1696647781340788</v>
      </c>
      <c r="D33" s="8">
        <v>8.2920752166750558E-3</v>
      </c>
      <c r="E33" s="15">
        <v>318.82567310773345</v>
      </c>
    </row>
    <row r="34" spans="1:5" x14ac:dyDescent="0.2">
      <c r="A34" t="s">
        <v>28</v>
      </c>
      <c r="B34" s="8">
        <v>1.1540770248776717</v>
      </c>
      <c r="C34" s="14">
        <v>1.1472784488686802</v>
      </c>
      <c r="D34" s="8">
        <v>6.7985760089916362E-3</v>
      </c>
      <c r="E34" s="15">
        <v>246.03261848489703</v>
      </c>
    </row>
    <row r="35" spans="1:5" x14ac:dyDescent="0.2">
      <c r="A35" t="s">
        <v>29</v>
      </c>
      <c r="B35" s="8">
        <v>1.1405988546480745</v>
      </c>
      <c r="C35" s="14">
        <v>1.1307410017448292</v>
      </c>
      <c r="D35" s="8">
        <v>9.8578529032455221E-3</v>
      </c>
      <c r="E35" s="15">
        <v>269.34642369821705</v>
      </c>
    </row>
    <row r="36" spans="1:5" x14ac:dyDescent="0.2">
      <c r="A36" t="s">
        <v>30</v>
      </c>
      <c r="B36" s="8">
        <v>1.0966732705853923</v>
      </c>
      <c r="C36" s="14">
        <v>1.0926600917221243</v>
      </c>
      <c r="D36" s="8">
        <v>4.0131788632680639E-3</v>
      </c>
      <c r="E36" s="15">
        <v>407.38787272968329</v>
      </c>
    </row>
    <row r="37" spans="1:5" x14ac:dyDescent="0.2">
      <c r="A37" t="s">
        <v>31</v>
      </c>
      <c r="B37" s="8">
        <v>1.2311232926100653</v>
      </c>
      <c r="C37" s="14">
        <v>1.221815110033744</v>
      </c>
      <c r="D37" s="8">
        <v>9.308182576321147E-3</v>
      </c>
      <c r="E37" s="15">
        <v>454.55296843954045</v>
      </c>
    </row>
    <row r="38" spans="1:5" x14ac:dyDescent="0.2">
      <c r="A38" t="s">
        <v>32</v>
      </c>
      <c r="B38" s="8">
        <v>1.0834984622307375</v>
      </c>
      <c r="C38" s="14">
        <v>1.0760139682059153</v>
      </c>
      <c r="D38" s="8">
        <v>7.4844940248222237E-3</v>
      </c>
      <c r="E38" s="15">
        <v>432.37266067020204</v>
      </c>
    </row>
    <row r="39" spans="1:5" x14ac:dyDescent="0.2">
      <c r="A39" t="s">
        <v>33</v>
      </c>
      <c r="B39" s="8">
        <v>1.704269808280825</v>
      </c>
      <c r="C39" s="14">
        <v>1.3823407909740006</v>
      </c>
      <c r="D39" s="8">
        <v>0.32192901730682416</v>
      </c>
      <c r="E39" s="15">
        <v>431.05175926943923</v>
      </c>
    </row>
    <row r="40" spans="1:5" x14ac:dyDescent="0.2">
      <c r="A40" t="s">
        <v>34</v>
      </c>
      <c r="B40" s="8">
        <v>1.2256283717561256</v>
      </c>
      <c r="C40" s="14">
        <v>1.2088070343805741</v>
      </c>
      <c r="D40" s="8">
        <v>1.6821337375551401E-2</v>
      </c>
      <c r="E40" s="15">
        <v>271.14562092596526</v>
      </c>
    </row>
    <row r="41" spans="1:5" x14ac:dyDescent="0.2">
      <c r="A41" t="s">
        <v>35</v>
      </c>
      <c r="B41" s="8">
        <v>1.1731777282776994</v>
      </c>
      <c r="C41" s="14">
        <v>1.1627230261033938</v>
      </c>
      <c r="D41" s="8">
        <v>1.0454702174305401E-2</v>
      </c>
      <c r="E41" s="15">
        <v>251.89411487495329</v>
      </c>
    </row>
    <row r="42" spans="1:5" x14ac:dyDescent="0.2">
      <c r="A42" t="s">
        <v>36</v>
      </c>
      <c r="B42" s="8">
        <v>1.172914685183067</v>
      </c>
      <c r="C42" s="14">
        <v>1.1624995173317123</v>
      </c>
      <c r="D42" s="8">
        <v>1.0415167851354738E-2</v>
      </c>
      <c r="E42" s="15">
        <v>251.82201567591522</v>
      </c>
    </row>
    <row r="43" spans="1:5" x14ac:dyDescent="0.2">
      <c r="A43" t="s">
        <v>37</v>
      </c>
      <c r="B43" s="8">
        <v>1.1727832495832424</v>
      </c>
      <c r="C43" s="14">
        <v>1.1623878507132586</v>
      </c>
      <c r="D43" s="8">
        <v>1.0395398869983689E-2</v>
      </c>
      <c r="E43" s="15">
        <v>251.55963931569931</v>
      </c>
    </row>
    <row r="44" spans="1:5" x14ac:dyDescent="0.2">
      <c r="A44" t="s">
        <v>38</v>
      </c>
      <c r="B44" s="8">
        <v>1.204654553677837</v>
      </c>
      <c r="C44" s="14">
        <v>1.1911841380646124</v>
      </c>
      <c r="D44" s="8">
        <v>1.3470415613224524E-2</v>
      </c>
      <c r="E44" s="15">
        <v>326.50002704726319</v>
      </c>
    </row>
    <row r="45" spans="1:5" x14ac:dyDescent="0.2">
      <c r="A45" t="s">
        <v>39</v>
      </c>
      <c r="B45" s="8">
        <v>1.2043884792570407</v>
      </c>
      <c r="C45" s="14">
        <v>1.1909577421372357</v>
      </c>
      <c r="D45" s="8">
        <v>1.3430737119805006E-2</v>
      </c>
      <c r="E45" s="15">
        <v>326.42537649925282</v>
      </c>
    </row>
    <row r="46" spans="1:5" x14ac:dyDescent="0.2">
      <c r="A46" t="s">
        <v>40</v>
      </c>
      <c r="B46" s="8">
        <v>1.2042589965155388</v>
      </c>
      <c r="C46" s="14">
        <v>1.1908478892983179</v>
      </c>
      <c r="D46" s="8">
        <v>1.3411107217220797E-2</v>
      </c>
      <c r="E46" s="15">
        <v>326.03012863627413</v>
      </c>
    </row>
    <row r="47" spans="1:5" x14ac:dyDescent="0.2">
      <c r="A47" t="s">
        <v>41</v>
      </c>
      <c r="B47" s="8">
        <v>1.194429773766071</v>
      </c>
      <c r="C47" s="14">
        <v>1.1889162302063649</v>
      </c>
      <c r="D47" s="8">
        <v>5.5135435597057948E-3</v>
      </c>
      <c r="E47" s="15">
        <v>470.23931510294062</v>
      </c>
    </row>
    <row r="48" spans="1:5" x14ac:dyDescent="0.2">
      <c r="A48" t="s">
        <v>42</v>
      </c>
      <c r="B48" s="8">
        <v>1.1139509270341525</v>
      </c>
      <c r="C48" s="14">
        <v>1.1085654294331633</v>
      </c>
      <c r="D48" s="8">
        <v>5.3854976009892787E-3</v>
      </c>
      <c r="E48" s="15">
        <v>437.91725534434897</v>
      </c>
    </row>
    <row r="49" spans="1:6" x14ac:dyDescent="0.2">
      <c r="A49" t="s">
        <v>43</v>
      </c>
      <c r="B49" s="8">
        <v>1.1216670094767816</v>
      </c>
      <c r="C49" s="14">
        <v>1.1198318070700293</v>
      </c>
      <c r="D49" s="8">
        <v>1.8352024067523963E-3</v>
      </c>
      <c r="E49" s="15">
        <v>233.09126164888752</v>
      </c>
    </row>
    <row r="50" spans="1:6" x14ac:dyDescent="0.2">
      <c r="A50" t="s">
        <v>44</v>
      </c>
      <c r="B50" s="8">
        <v>1.1468005392370848</v>
      </c>
      <c r="C50" s="14">
        <v>1.1439375058821857</v>
      </c>
      <c r="D50" s="8">
        <v>2.8630333548990802E-3</v>
      </c>
      <c r="E50" s="15">
        <v>312.45597599212317</v>
      </c>
    </row>
    <row r="51" spans="1:6" x14ac:dyDescent="0.2">
      <c r="A51" t="s">
        <v>45</v>
      </c>
      <c r="B51" s="8">
        <v>1.1259851392232707</v>
      </c>
      <c r="C51" s="14">
        <v>1.1234040943134185</v>
      </c>
      <c r="D51" s="8">
        <v>2.5810449098523812E-3</v>
      </c>
      <c r="E51" s="15">
        <v>325.26469500904182</v>
      </c>
    </row>
    <row r="52" spans="1:6" x14ac:dyDescent="0.2">
      <c r="A52" t="s">
        <v>93</v>
      </c>
      <c r="B52" s="9">
        <v>1.01</v>
      </c>
      <c r="C52" s="15">
        <v>0.01</v>
      </c>
      <c r="D52" s="9">
        <v>1</v>
      </c>
      <c r="E52" s="17">
        <v>6</v>
      </c>
      <c r="F52" t="s">
        <v>94</v>
      </c>
    </row>
    <row r="54" spans="1:6" x14ac:dyDescent="0.2">
      <c r="A54" t="s">
        <v>147</v>
      </c>
    </row>
    <row r="55" spans="1:6" x14ac:dyDescent="0.2">
      <c r="A55" t="s">
        <v>57</v>
      </c>
    </row>
    <row r="56" spans="1:6" x14ac:dyDescent="0.2">
      <c r="A56" t="s">
        <v>55</v>
      </c>
      <c r="B56" t="s">
        <v>56</v>
      </c>
    </row>
    <row r="59" spans="1:6" x14ac:dyDescent="0.2">
      <c r="A59" t="s">
        <v>96</v>
      </c>
      <c r="C59" t="s">
        <v>57</v>
      </c>
    </row>
    <row r="60" spans="1:6" x14ac:dyDescent="0.2">
      <c r="A60" t="s">
        <v>55</v>
      </c>
      <c r="B60" t="s">
        <v>56</v>
      </c>
    </row>
    <row r="61" spans="1:6" x14ac:dyDescent="0.2">
      <c r="A61" t="s">
        <v>97</v>
      </c>
    </row>
    <row r="63" spans="1:6" x14ac:dyDescent="0.2">
      <c r="A63" s="4" t="s">
        <v>68</v>
      </c>
    </row>
    <row r="65" spans="1:6" x14ac:dyDescent="0.2">
      <c r="A65" t="s">
        <v>51</v>
      </c>
      <c r="B65" s="2" t="s">
        <v>48</v>
      </c>
      <c r="C65" s="13" t="s">
        <v>46</v>
      </c>
      <c r="D65" s="2" t="s">
        <v>47</v>
      </c>
      <c r="E65" s="2" t="s">
        <v>47</v>
      </c>
      <c r="F65" s="13" t="s">
        <v>52</v>
      </c>
    </row>
    <row r="66" spans="1:6" x14ac:dyDescent="0.2">
      <c r="C66" s="13" t="s">
        <v>49</v>
      </c>
      <c r="D66" s="2" t="s">
        <v>49</v>
      </c>
      <c r="E66" s="2" t="s">
        <v>50</v>
      </c>
      <c r="F66" s="13" t="s">
        <v>70</v>
      </c>
    </row>
    <row r="67" spans="1:6" x14ac:dyDescent="0.2">
      <c r="A67" t="s">
        <v>58</v>
      </c>
      <c r="B67" s="8">
        <v>0.99634882999999996</v>
      </c>
      <c r="C67" s="14">
        <v>0.88234992000000001</v>
      </c>
      <c r="D67" s="8">
        <v>3.6702271000000002E-2</v>
      </c>
      <c r="E67" s="8">
        <v>7.7296632000000004E-2</v>
      </c>
      <c r="F67" s="15">
        <v>214.79027683999999</v>
      </c>
    </row>
    <row r="68" spans="1:6" x14ac:dyDescent="0.2">
      <c r="A68" t="s">
        <v>59</v>
      </c>
      <c r="B68" s="8">
        <v>0.85776487999999995</v>
      </c>
      <c r="C68" s="14">
        <v>0.75962536000000003</v>
      </c>
      <c r="D68" s="8">
        <v>3.1534313000000001E-2</v>
      </c>
      <c r="E68" s="8">
        <v>6.6605209999999998E-2</v>
      </c>
      <c r="F68" s="15">
        <v>185.11029252</v>
      </c>
    </row>
    <row r="69" spans="1:6" x14ac:dyDescent="0.2">
      <c r="A69" t="s">
        <v>60</v>
      </c>
      <c r="B69" s="8">
        <v>0.79453591000000001</v>
      </c>
      <c r="C69" s="14">
        <v>0.70363222000000003</v>
      </c>
      <c r="D69" s="8">
        <v>2.9176434000000001E-2</v>
      </c>
      <c r="E69" s="8">
        <v>6.1727252000000003E-2</v>
      </c>
      <c r="F69" s="15">
        <v>171.56880394999999</v>
      </c>
    </row>
    <row r="70" spans="1:6" x14ac:dyDescent="0.2">
      <c r="A70" t="s">
        <v>61</v>
      </c>
      <c r="B70" s="8">
        <v>0.65038457999999999</v>
      </c>
      <c r="C70" s="14">
        <v>0.83361958000000003</v>
      </c>
      <c r="D70" s="8">
        <v>-5.9622316000000002E-2</v>
      </c>
      <c r="E70" s="8">
        <v>-0.12361268</v>
      </c>
      <c r="F70" s="15">
        <v>148.28524376999999</v>
      </c>
    </row>
    <row r="71" spans="1:6" x14ac:dyDescent="0.2">
      <c r="A71" t="s">
        <v>62</v>
      </c>
      <c r="B71" s="8">
        <v>0.47010611000000002</v>
      </c>
      <c r="C71" s="14">
        <v>0.67260341999999995</v>
      </c>
      <c r="D71" s="8">
        <v>-6.5869682999999998E-2</v>
      </c>
      <c r="E71" s="8">
        <v>-0.13662763</v>
      </c>
      <c r="F71" s="15">
        <v>109.02938712</v>
      </c>
    </row>
    <row r="72" spans="1:6" x14ac:dyDescent="0.2">
      <c r="A72" t="s">
        <v>63</v>
      </c>
      <c r="B72" s="8">
        <v>0.41816653999999998</v>
      </c>
      <c r="C72" s="14">
        <v>0.62003794000000001</v>
      </c>
      <c r="D72" s="8">
        <v>-6.5666500000000003E-2</v>
      </c>
      <c r="E72" s="8">
        <v>-0.13620489999999999</v>
      </c>
      <c r="F72" s="15">
        <v>97.689929710000001</v>
      </c>
    </row>
    <row r="73" spans="1:6" x14ac:dyDescent="0.2">
      <c r="A73" t="s">
        <v>64</v>
      </c>
      <c r="B73" s="8">
        <v>0.77739018000000004</v>
      </c>
      <c r="C73" s="14">
        <v>0.64790778000000004</v>
      </c>
      <c r="D73" s="8">
        <v>-5.8611677000000001E-2</v>
      </c>
      <c r="E73" s="8">
        <v>0.18809408</v>
      </c>
      <c r="F73" s="15">
        <v>275.99487420000003</v>
      </c>
    </row>
    <row r="74" spans="1:6" x14ac:dyDescent="0.2">
      <c r="A74" t="s">
        <v>65</v>
      </c>
      <c r="B74" s="8">
        <v>0.52976177000000002</v>
      </c>
      <c r="C74" s="14">
        <v>0.70907107000000003</v>
      </c>
      <c r="D74" s="8">
        <v>-5.7519010000000002E-2</v>
      </c>
      <c r="E74" s="8">
        <v>-0.12179029</v>
      </c>
      <c r="F74" s="15">
        <v>411.72790709999998</v>
      </c>
    </row>
    <row r="75" spans="1:6" x14ac:dyDescent="0.2">
      <c r="A75" t="s">
        <v>66</v>
      </c>
      <c r="B75" s="8">
        <v>-9.6729019999999999E-2</v>
      </c>
      <c r="C75" s="14">
        <v>0.20971235999999999</v>
      </c>
      <c r="D75" s="8">
        <v>-9.9744510999999994E-2</v>
      </c>
      <c r="E75" s="8">
        <v>-0.20669687</v>
      </c>
      <c r="F75" s="15">
        <v>-17.477011300000001</v>
      </c>
    </row>
    <row r="77" spans="1:6" x14ac:dyDescent="0.2">
      <c r="A77" t="s">
        <v>54</v>
      </c>
      <c r="C77" t="s">
        <v>98</v>
      </c>
    </row>
    <row r="78" spans="1:6" x14ac:dyDescent="0.2">
      <c r="A78" t="s">
        <v>55</v>
      </c>
      <c r="B78" t="s">
        <v>56</v>
      </c>
    </row>
    <row r="79" spans="1:6" x14ac:dyDescent="0.2">
      <c r="B79" t="s">
        <v>69</v>
      </c>
    </row>
    <row r="82" spans="1:6" x14ac:dyDescent="0.2">
      <c r="A82" s="4" t="s">
        <v>91</v>
      </c>
    </row>
    <row r="84" spans="1:6" x14ac:dyDescent="0.2">
      <c r="A84" t="s">
        <v>51</v>
      </c>
      <c r="B84" s="2" t="s">
        <v>48</v>
      </c>
      <c r="C84" s="13" t="s">
        <v>46</v>
      </c>
      <c r="D84" s="2" t="s">
        <v>47</v>
      </c>
      <c r="E84" s="2" t="s">
        <v>47</v>
      </c>
      <c r="F84" s="13" t="s">
        <v>52</v>
      </c>
    </row>
    <row r="85" spans="1:6" x14ac:dyDescent="0.2">
      <c r="C85" s="13" t="s">
        <v>49</v>
      </c>
      <c r="D85" s="2" t="s">
        <v>49</v>
      </c>
      <c r="E85" s="2" t="s">
        <v>50</v>
      </c>
      <c r="F85" s="13" t="s">
        <v>70</v>
      </c>
    </row>
    <row r="86" spans="1:6" x14ac:dyDescent="0.2">
      <c r="A86" t="s">
        <v>71</v>
      </c>
      <c r="B86" s="11">
        <v>1.3175427148000001</v>
      </c>
      <c r="C86" s="16">
        <v>9.2600209000000003E-2</v>
      </c>
      <c r="D86" s="11">
        <v>1.2187804524999999</v>
      </c>
      <c r="E86" s="11">
        <v>6.1620533999999999E-3</v>
      </c>
      <c r="F86" s="15">
        <v>30.334467910000001</v>
      </c>
    </row>
    <row r="87" spans="1:6" x14ac:dyDescent="0.2">
      <c r="A87" t="s">
        <v>72</v>
      </c>
      <c r="B87" s="11">
        <v>1.2850748711</v>
      </c>
      <c r="C87" s="16">
        <v>9.0007721999999998E-2</v>
      </c>
      <c r="D87" s="11">
        <v>1.1903619686</v>
      </c>
      <c r="E87" s="11">
        <v>4.7051806999999996E-3</v>
      </c>
      <c r="F87" s="15">
        <v>29.346283562</v>
      </c>
    </row>
    <row r="88" spans="1:6" x14ac:dyDescent="0.2">
      <c r="A88" t="s">
        <v>73</v>
      </c>
      <c r="B88" s="11">
        <v>1.2361263831</v>
      </c>
      <c r="C88" s="16">
        <v>8.0397946999999997E-2</v>
      </c>
      <c r="D88" s="11">
        <v>1.1507215404</v>
      </c>
      <c r="E88" s="11">
        <v>5.0068960000000003E-3</v>
      </c>
      <c r="F88" s="15">
        <v>28.685112207</v>
      </c>
    </row>
    <row r="89" spans="1:6" x14ac:dyDescent="0.2">
      <c r="A89" t="s">
        <v>74</v>
      </c>
      <c r="B89" s="11">
        <v>1.286495457</v>
      </c>
      <c r="C89" s="16">
        <v>9.5320618999999995E-2</v>
      </c>
      <c r="D89" s="11">
        <v>1.1884827921000001</v>
      </c>
      <c r="E89" s="11">
        <v>2.6920463000000001E-3</v>
      </c>
      <c r="F89" s="15">
        <v>33.806409211999998</v>
      </c>
    </row>
    <row r="90" spans="1:6" x14ac:dyDescent="0.2">
      <c r="A90" t="s">
        <v>75</v>
      </c>
      <c r="B90" s="11">
        <v>1.2566761738000001</v>
      </c>
      <c r="C90" s="16">
        <v>8.8969639000000003E-2</v>
      </c>
      <c r="D90" s="11">
        <v>1.1630415044</v>
      </c>
      <c r="E90" s="11">
        <v>4.6650308E-3</v>
      </c>
      <c r="F90" s="15">
        <v>28.936340973</v>
      </c>
    </row>
    <row r="91" spans="1:6" x14ac:dyDescent="0.2">
      <c r="A91" t="s">
        <v>76</v>
      </c>
      <c r="B91" s="11">
        <v>1.2095837300000001</v>
      </c>
      <c r="C91" s="16">
        <v>7.9402142999999994E-2</v>
      </c>
      <c r="D91" s="11">
        <v>1.1252121114</v>
      </c>
      <c r="E91" s="11">
        <v>4.9694756000000003E-3</v>
      </c>
      <c r="F91" s="15">
        <v>28.345425742</v>
      </c>
    </row>
    <row r="92" spans="1:6" x14ac:dyDescent="0.2">
      <c r="A92" t="s">
        <v>77</v>
      </c>
      <c r="B92" s="11">
        <v>1.3255553112</v>
      </c>
      <c r="C92" s="16">
        <v>0.12990298</v>
      </c>
      <c r="D92" s="11">
        <v>1.1903989032</v>
      </c>
      <c r="E92" s="11">
        <v>5.2534314000000004E-3</v>
      </c>
      <c r="F92" s="15">
        <v>38.113404961000001</v>
      </c>
    </row>
    <row r="93" spans="1:6" x14ac:dyDescent="0.2">
      <c r="A93" t="s">
        <v>78</v>
      </c>
      <c r="B93" s="11">
        <v>1.3058124588</v>
      </c>
      <c r="C93" s="16">
        <v>0.1215488</v>
      </c>
      <c r="D93" s="11">
        <v>1.1786893037999999</v>
      </c>
      <c r="E93" s="11">
        <v>5.5743566000000001E-3</v>
      </c>
      <c r="F93" s="15">
        <v>33.541938846000001</v>
      </c>
    </row>
    <row r="94" spans="1:6" x14ac:dyDescent="0.2">
      <c r="A94" t="s">
        <v>79</v>
      </c>
      <c r="B94" s="11">
        <v>1.2627519535</v>
      </c>
      <c r="C94" s="16">
        <v>0.10265278999999999</v>
      </c>
      <c r="D94" s="11">
        <v>1.1538110316000001</v>
      </c>
      <c r="E94" s="11">
        <v>6.2881315000000004E-3</v>
      </c>
      <c r="F94" s="15">
        <v>36.312327922999998</v>
      </c>
    </row>
    <row r="95" spans="1:6" x14ac:dyDescent="0.2">
      <c r="A95" t="s">
        <v>80</v>
      </c>
      <c r="B95" s="11">
        <v>1.2974913083999999</v>
      </c>
      <c r="C95" s="16">
        <v>0.12421326000000001</v>
      </c>
      <c r="D95" s="11">
        <v>1.1646955204</v>
      </c>
      <c r="E95" s="11">
        <v>8.5825282999999995E-3</v>
      </c>
      <c r="F95" s="15">
        <v>33.673591062</v>
      </c>
    </row>
    <row r="96" spans="1:6" x14ac:dyDescent="0.2">
      <c r="A96" t="s">
        <v>81</v>
      </c>
      <c r="B96" s="11">
        <v>1.2772267852999999</v>
      </c>
      <c r="C96" s="16">
        <v>0.11976881</v>
      </c>
      <c r="D96" s="11">
        <v>1.1519445576</v>
      </c>
      <c r="E96" s="11">
        <v>5.5134166000000004E-3</v>
      </c>
      <c r="F96" s="15">
        <v>33.034096984999998</v>
      </c>
    </row>
    <row r="97" spans="1:6" x14ac:dyDescent="0.2">
      <c r="A97" t="s">
        <v>82</v>
      </c>
      <c r="B97" s="11">
        <v>1.2356092598999999</v>
      </c>
      <c r="C97" s="16">
        <v>0.10115563</v>
      </c>
      <c r="D97" s="11">
        <v>1.1282328843</v>
      </c>
      <c r="E97" s="11">
        <v>6.2207438000000002E-3</v>
      </c>
      <c r="F97" s="15">
        <v>35.796655907000002</v>
      </c>
    </row>
    <row r="98" spans="1:6" x14ac:dyDescent="0.2">
      <c r="A98" t="s">
        <v>83</v>
      </c>
      <c r="B98" s="11">
        <v>1.4724408364999999</v>
      </c>
      <c r="C98" s="16">
        <v>0.12107088000000001</v>
      </c>
      <c r="D98" s="11">
        <v>1.3422421148000001</v>
      </c>
      <c r="E98" s="11">
        <v>9.1278377000000004E-3</v>
      </c>
      <c r="F98" s="15">
        <v>33.639319334</v>
      </c>
    </row>
    <row r="99" spans="1:6" x14ac:dyDescent="0.2">
      <c r="A99" t="s">
        <v>84</v>
      </c>
      <c r="B99" s="11">
        <v>1.4345826240999999</v>
      </c>
      <c r="C99" s="16">
        <v>0.11719449</v>
      </c>
      <c r="D99" s="11">
        <v>1.311183373</v>
      </c>
      <c r="E99" s="11">
        <v>6.2047583999999996E-3</v>
      </c>
      <c r="F99" s="15">
        <v>33.039252181000002</v>
      </c>
    </row>
    <row r="100" spans="1:6" x14ac:dyDescent="0.2">
      <c r="A100" t="s">
        <v>85</v>
      </c>
      <c r="B100" s="11">
        <v>1.3748317509000001</v>
      </c>
      <c r="C100" s="16">
        <v>9.9563755000000004E-2</v>
      </c>
      <c r="D100" s="11">
        <v>1.2683921308999999</v>
      </c>
      <c r="E100" s="11">
        <v>6.8758648999999996E-3</v>
      </c>
      <c r="F100" s="15">
        <v>35.632469258</v>
      </c>
    </row>
    <row r="101" spans="1:6" x14ac:dyDescent="0.2">
      <c r="A101" t="s">
        <v>86</v>
      </c>
      <c r="B101" s="11">
        <v>1.4399650304</v>
      </c>
      <c r="C101" s="16">
        <v>0.12014513</v>
      </c>
      <c r="D101" s="11">
        <v>1.3107402286000001</v>
      </c>
      <c r="E101" s="11">
        <v>9.0796681000000004E-3</v>
      </c>
      <c r="F101" s="15">
        <v>32.274591104999999</v>
      </c>
    </row>
    <row r="102" spans="1:6" x14ac:dyDescent="0.2">
      <c r="A102" t="s">
        <v>87</v>
      </c>
      <c r="B102" s="11">
        <v>1.4399650304</v>
      </c>
      <c r="C102" s="16">
        <v>0.12014513</v>
      </c>
      <c r="D102" s="11">
        <v>1.3107402286000001</v>
      </c>
      <c r="E102" s="11">
        <v>9.0796681000000004E-3</v>
      </c>
      <c r="F102" s="15">
        <v>32.274591104999999</v>
      </c>
    </row>
    <row r="103" spans="1:6" x14ac:dyDescent="0.2">
      <c r="A103" t="s">
        <v>88</v>
      </c>
      <c r="B103" s="11">
        <v>1.4399650304</v>
      </c>
      <c r="C103" s="16">
        <v>0.12014513</v>
      </c>
      <c r="D103" s="11">
        <v>1.3107402286000001</v>
      </c>
      <c r="E103" s="11">
        <v>9.0796681000000004E-3</v>
      </c>
      <c r="F103" s="15">
        <v>32.274591104999999</v>
      </c>
    </row>
    <row r="104" spans="1:6" x14ac:dyDescent="0.2">
      <c r="A104" t="s">
        <v>89</v>
      </c>
      <c r="B104" s="11">
        <v>1.1630687225</v>
      </c>
      <c r="C104" s="16">
        <v>3.6740927E-2</v>
      </c>
      <c r="D104" s="11">
        <v>1.1242251262</v>
      </c>
      <c r="E104" s="11">
        <v>2.1026692999999998E-3</v>
      </c>
      <c r="F104" s="15">
        <v>10.827940282</v>
      </c>
    </row>
    <row r="105" spans="1:6" x14ac:dyDescent="0.2">
      <c r="A105" t="s">
        <v>90</v>
      </c>
      <c r="B105" s="11">
        <v>1.38643644</v>
      </c>
      <c r="C105" s="16">
        <v>0.11143282</v>
      </c>
      <c r="D105" s="11">
        <v>1.2678584728</v>
      </c>
      <c r="E105" s="11">
        <v>7.1451448999999998E-3</v>
      </c>
      <c r="F105" s="15">
        <v>30.941568062999998</v>
      </c>
    </row>
    <row r="108" spans="1:6" x14ac:dyDescent="0.2">
      <c r="A108" t="s">
        <v>54</v>
      </c>
      <c r="C108" s="4" t="s">
        <v>92</v>
      </c>
    </row>
    <row r="109" spans="1:6" x14ac:dyDescent="0.2">
      <c r="A109" t="s">
        <v>55</v>
      </c>
      <c r="B109" t="s">
        <v>56</v>
      </c>
    </row>
    <row r="112" spans="1:6" x14ac:dyDescent="0.2">
      <c r="A112" s="4" t="s">
        <v>122</v>
      </c>
    </row>
    <row r="114" spans="1:6" x14ac:dyDescent="0.2">
      <c r="A114" t="s">
        <v>119</v>
      </c>
      <c r="B114" s="2" t="s">
        <v>48</v>
      </c>
      <c r="C114" s="13" t="s">
        <v>46</v>
      </c>
      <c r="D114" s="2" t="s">
        <v>47</v>
      </c>
      <c r="E114" s="2" t="s">
        <v>47</v>
      </c>
      <c r="F114" s="13" t="s">
        <v>52</v>
      </c>
    </row>
    <row r="115" spans="1:6" x14ac:dyDescent="0.2">
      <c r="C115" s="13" t="s">
        <v>49</v>
      </c>
      <c r="D115" s="2" t="s">
        <v>49</v>
      </c>
      <c r="E115" s="2" t="s">
        <v>50</v>
      </c>
      <c r="F115" s="13" t="s">
        <v>70</v>
      </c>
    </row>
    <row r="116" spans="1:6" x14ac:dyDescent="0.2">
      <c r="A116" t="s">
        <v>99</v>
      </c>
      <c r="B116" s="8">
        <v>2.9974383569</v>
      </c>
      <c r="C116" s="14">
        <v>2.6547682203999998</v>
      </c>
      <c r="D116" s="8">
        <v>0.11166318</v>
      </c>
      <c r="E116" s="8">
        <v>0.23100696000000001</v>
      </c>
      <c r="F116" s="15">
        <v>641.29511062999995</v>
      </c>
    </row>
    <row r="117" spans="1:6" x14ac:dyDescent="0.2">
      <c r="A117" t="s">
        <v>100</v>
      </c>
      <c r="B117" s="8">
        <v>2.9076802146</v>
      </c>
      <c r="C117" s="14">
        <v>2.5752759211999998</v>
      </c>
      <c r="D117" s="8">
        <v>0.10826674</v>
      </c>
      <c r="E117" s="8">
        <v>0.22413754999999999</v>
      </c>
      <c r="F117" s="15">
        <v>621.65568654000003</v>
      </c>
    </row>
    <row r="118" spans="1:6" x14ac:dyDescent="0.2">
      <c r="A118" t="s">
        <v>101</v>
      </c>
      <c r="B118" s="8">
        <v>2.7355207666000001</v>
      </c>
      <c r="C118" s="14">
        <v>2.4806360943999999</v>
      </c>
      <c r="D118" s="8">
        <v>0.12236184</v>
      </c>
      <c r="E118" s="8">
        <v>0.13252284</v>
      </c>
      <c r="F118" s="15">
        <v>619.39951980000001</v>
      </c>
    </row>
    <row r="119" spans="1:6" x14ac:dyDescent="0.2">
      <c r="A119" t="s">
        <v>102</v>
      </c>
      <c r="B119" s="8">
        <v>2.5222647760000001</v>
      </c>
      <c r="C119" s="14">
        <v>2.2486261898</v>
      </c>
      <c r="D119" s="8">
        <v>0.13346705</v>
      </c>
      <c r="E119" s="8">
        <v>0.14017152999999999</v>
      </c>
      <c r="F119" s="15">
        <v>693.25098161999995</v>
      </c>
    </row>
    <row r="120" spans="1:6" x14ac:dyDescent="0.2">
      <c r="A120" t="s">
        <v>103</v>
      </c>
      <c r="B120" s="8">
        <v>2.2969132457999999</v>
      </c>
      <c r="C120" s="14">
        <v>1.9619626422000001</v>
      </c>
      <c r="D120" s="8">
        <v>0.17894299999999999</v>
      </c>
      <c r="E120" s="8">
        <v>0.15600760999999999</v>
      </c>
      <c r="F120" s="15">
        <v>741.91791665000005</v>
      </c>
    </row>
    <row r="121" spans="1:6" x14ac:dyDescent="0.2">
      <c r="A121" t="s">
        <v>104</v>
      </c>
      <c r="B121" s="8">
        <v>3.1597614391</v>
      </c>
      <c r="C121" s="14">
        <v>3.1497321229000002</v>
      </c>
      <c r="D121" s="8">
        <v>2.3773138000000001E-3</v>
      </c>
      <c r="E121" s="8">
        <v>7.6520023999999999E-3</v>
      </c>
      <c r="F121" s="15">
        <v>32.985639702</v>
      </c>
    </row>
    <row r="122" spans="1:6" x14ac:dyDescent="0.2">
      <c r="A122" t="s">
        <v>105</v>
      </c>
      <c r="B122" s="8">
        <v>2.7374096214999999</v>
      </c>
      <c r="C122" s="14">
        <v>2.7368419541</v>
      </c>
      <c r="D122" s="8">
        <v>7.4808897E-5</v>
      </c>
      <c r="E122" s="8">
        <v>4.9285851000000001E-4</v>
      </c>
      <c r="F122" s="15">
        <v>1151.42875</v>
      </c>
    </row>
    <row r="123" spans="1:6" x14ac:dyDescent="0.2">
      <c r="A123" t="s">
        <v>106</v>
      </c>
      <c r="B123" s="8">
        <v>2.4906600334000002</v>
      </c>
      <c r="C123" s="14">
        <v>2.4898704178000002</v>
      </c>
      <c r="D123" s="8">
        <v>1.4706402999999999E-4</v>
      </c>
      <c r="E123" s="8">
        <v>6.4255159999999998E-4</v>
      </c>
      <c r="F123" s="15">
        <v>1033.34647</v>
      </c>
    </row>
    <row r="124" spans="1:6" x14ac:dyDescent="0.2">
      <c r="A124" t="s">
        <v>107</v>
      </c>
      <c r="B124" s="8">
        <v>2.4315474042999998</v>
      </c>
      <c r="C124" s="14">
        <v>2.4311579373000001</v>
      </c>
      <c r="D124" s="8">
        <v>1.8182921999999998E-5</v>
      </c>
      <c r="E124" s="8">
        <v>3.7128406000000002E-4</v>
      </c>
      <c r="F124" s="15">
        <v>908.76854562000005</v>
      </c>
    </row>
    <row r="125" spans="1:6" x14ac:dyDescent="0.2">
      <c r="A125" t="s">
        <v>108</v>
      </c>
      <c r="B125" s="8">
        <v>2.701966573</v>
      </c>
      <c r="C125" s="14">
        <v>2.7000474363999998</v>
      </c>
      <c r="D125" s="8">
        <v>6.1457663000000001E-4</v>
      </c>
      <c r="E125" s="8">
        <v>1.3045598999999999E-3</v>
      </c>
      <c r="F125" s="15">
        <v>1002.42464</v>
      </c>
    </row>
    <row r="126" spans="1:6" x14ac:dyDescent="0.2">
      <c r="A126" t="s">
        <v>109</v>
      </c>
      <c r="B126" s="8">
        <v>2.6285435192</v>
      </c>
      <c r="C126" s="14">
        <v>2.6222835155999999</v>
      </c>
      <c r="D126" s="8">
        <v>4.4912959999999997E-3</v>
      </c>
      <c r="E126" s="8">
        <v>1.7687075E-3</v>
      </c>
      <c r="F126" s="15">
        <v>956.12172715999998</v>
      </c>
    </row>
    <row r="127" spans="1:6" x14ac:dyDescent="0.2">
      <c r="A127" t="s">
        <v>110</v>
      </c>
      <c r="B127" s="8">
        <v>2.056093325</v>
      </c>
      <c r="C127" s="14">
        <v>2.0526402604</v>
      </c>
      <c r="D127" s="8">
        <v>1.1775774000000001E-3</v>
      </c>
      <c r="E127" s="8">
        <v>2.2754871000000001E-3</v>
      </c>
      <c r="F127" s="15">
        <v>431.72200779999997</v>
      </c>
    </row>
    <row r="128" spans="1:6" x14ac:dyDescent="0.2">
      <c r="A128" t="s">
        <v>111</v>
      </c>
      <c r="B128" s="8">
        <v>7.6653326116000002</v>
      </c>
      <c r="C128" s="14">
        <v>5.1002073000000002E-2</v>
      </c>
      <c r="D128" s="8">
        <v>1.3200399999999999E-4</v>
      </c>
      <c r="E128" s="8">
        <v>7.6141985342999998</v>
      </c>
      <c r="F128" s="15">
        <v>589.97408994</v>
      </c>
    </row>
    <row r="129" spans="1:6" x14ac:dyDescent="0.2">
      <c r="A129" t="s">
        <v>112</v>
      </c>
      <c r="B129" s="8">
        <v>3.1263711451999998</v>
      </c>
      <c r="C129" s="14">
        <v>1.25395E-3</v>
      </c>
      <c r="D129" s="8">
        <v>3.1250111055000001</v>
      </c>
      <c r="E129" s="8">
        <v>1.0608963E-4</v>
      </c>
      <c r="F129" s="15">
        <v>12.920851514000001</v>
      </c>
    </row>
    <row r="130" spans="1:6" x14ac:dyDescent="0.2">
      <c r="A130" t="s">
        <v>113</v>
      </c>
      <c r="B130" s="8">
        <v>1.0610538604999999</v>
      </c>
      <c r="C130" s="14">
        <v>5.8031922E-2</v>
      </c>
      <c r="D130" s="8">
        <v>1.0006053561999999</v>
      </c>
      <c r="E130" s="8">
        <v>2.4165823000000001E-3</v>
      </c>
      <c r="F130" s="15">
        <v>39.634389192</v>
      </c>
    </row>
    <row r="131" spans="1:6" x14ac:dyDescent="0.2">
      <c r="A131" t="s">
        <v>114</v>
      </c>
      <c r="B131" s="8">
        <v>1.0423690405999999</v>
      </c>
      <c r="C131" s="14">
        <v>3.9581972999999999E-2</v>
      </c>
      <c r="D131" s="8">
        <v>1.0002954902000001</v>
      </c>
      <c r="E131" s="8">
        <v>2.4915776999999998E-3</v>
      </c>
      <c r="F131" s="15">
        <v>19.300522836999999</v>
      </c>
    </row>
    <row r="132" spans="1:6" x14ac:dyDescent="0.2">
      <c r="A132" t="s">
        <v>115</v>
      </c>
      <c r="B132" s="8">
        <v>4.2245163114000004</v>
      </c>
      <c r="C132" s="14">
        <v>3.6910219000000001E-2</v>
      </c>
      <c r="D132" s="8">
        <v>4.1875326232000001</v>
      </c>
      <c r="E132" s="8">
        <v>7.3468921000000001E-5</v>
      </c>
      <c r="F132" s="15">
        <v>14.877465564</v>
      </c>
    </row>
    <row r="133" spans="1:6" x14ac:dyDescent="0.2">
      <c r="A133" t="s">
        <v>116</v>
      </c>
      <c r="B133" s="8">
        <v>1.6404266503</v>
      </c>
      <c r="C133" s="14">
        <v>0.55986477999999995</v>
      </c>
      <c r="D133" s="8">
        <v>1.0271582393000001</v>
      </c>
      <c r="E133" s="8">
        <v>5.3403630000000001E-2</v>
      </c>
      <c r="F133" s="15">
        <v>168.59459813999999</v>
      </c>
    </row>
    <row r="134" spans="1:6" x14ac:dyDescent="0.2">
      <c r="A134" t="s">
        <v>117</v>
      </c>
      <c r="B134" s="8">
        <v>1.4625082839000001</v>
      </c>
      <c r="C134" s="14">
        <v>0.40352536999999999</v>
      </c>
      <c r="D134" s="8">
        <v>1.0230228367</v>
      </c>
      <c r="E134" s="8">
        <v>3.5960080999999998E-2</v>
      </c>
      <c r="F134" s="15">
        <v>123.56132335</v>
      </c>
    </row>
    <row r="135" spans="1:6" x14ac:dyDescent="0.2">
      <c r="A135" t="s">
        <v>118</v>
      </c>
      <c r="B135" s="8">
        <v>1.3399053889000001</v>
      </c>
      <c r="C135" s="14">
        <v>0.30461463</v>
      </c>
      <c r="D135" s="8">
        <v>1.0166460075999999</v>
      </c>
      <c r="E135" s="8">
        <v>1.8644747999999999E-2</v>
      </c>
      <c r="F135" s="15">
        <v>89.132201989999999</v>
      </c>
    </row>
    <row r="138" spans="1:6" x14ac:dyDescent="0.2">
      <c r="A138" t="s">
        <v>54</v>
      </c>
      <c r="D138" t="s">
        <v>120</v>
      </c>
    </row>
    <row r="139" spans="1:6" x14ac:dyDescent="0.2">
      <c r="A139" t="s">
        <v>55</v>
      </c>
      <c r="B139" t="s">
        <v>56</v>
      </c>
    </row>
    <row r="142" spans="1:6" x14ac:dyDescent="0.2">
      <c r="A142" s="4" t="s">
        <v>141</v>
      </c>
    </row>
    <row r="144" spans="1:6" x14ac:dyDescent="0.2">
      <c r="A144" t="s">
        <v>119</v>
      </c>
      <c r="B144" s="2" t="s">
        <v>48</v>
      </c>
      <c r="C144" s="13" t="s">
        <v>46</v>
      </c>
      <c r="D144" s="2" t="s">
        <v>47</v>
      </c>
      <c r="E144" s="2" t="s">
        <v>47</v>
      </c>
      <c r="F144" s="13" t="s">
        <v>52</v>
      </c>
    </row>
    <row r="145" spans="1:8" x14ac:dyDescent="0.2">
      <c r="C145" s="13" t="s">
        <v>49</v>
      </c>
      <c r="D145" s="2" t="s">
        <v>49</v>
      </c>
      <c r="E145" s="2" t="s">
        <v>50</v>
      </c>
      <c r="F145" s="13" t="s">
        <v>70</v>
      </c>
    </row>
    <row r="146" spans="1:8" x14ac:dyDescent="0.2">
      <c r="A146" t="s">
        <v>127</v>
      </c>
      <c r="B146" s="8">
        <v>1.1642899205999999</v>
      </c>
      <c r="C146" s="14">
        <v>0.16251085000000001</v>
      </c>
      <c r="D146" s="8">
        <v>1.0006998166000001</v>
      </c>
      <c r="E146" s="8">
        <v>1.0792508E-3</v>
      </c>
      <c r="F146" s="15">
        <v>35.802331991999999</v>
      </c>
      <c r="H146" s="18"/>
    </row>
    <row r="147" spans="1:8" x14ac:dyDescent="0.2">
      <c r="A147" t="s">
        <v>128</v>
      </c>
      <c r="B147" s="8">
        <v>1.1744309313000001</v>
      </c>
      <c r="C147" s="14">
        <v>0.17258219</v>
      </c>
      <c r="D147" s="8">
        <v>1.0007208261</v>
      </c>
      <c r="E147" s="8">
        <v>1.1279178E-3</v>
      </c>
      <c r="F147" s="15">
        <v>38.439901800000001</v>
      </c>
      <c r="H147" s="18"/>
    </row>
    <row r="148" spans="1:8" x14ac:dyDescent="0.2">
      <c r="A148" t="s">
        <v>129</v>
      </c>
      <c r="B148" s="8">
        <v>1.1607474643</v>
      </c>
      <c r="C148" s="14">
        <v>0.15898993</v>
      </c>
      <c r="D148" s="8">
        <v>1.0006942265000001</v>
      </c>
      <c r="E148" s="8">
        <v>1.0633111E-3</v>
      </c>
      <c r="F148" s="15">
        <v>34.907424876</v>
      </c>
      <c r="H148" s="18"/>
    </row>
    <row r="149" spans="1:8" x14ac:dyDescent="0.2">
      <c r="A149" t="s">
        <v>130</v>
      </c>
      <c r="B149" s="8">
        <v>1.1588165211000001</v>
      </c>
      <c r="C149" s="14">
        <v>0.15706758000000001</v>
      </c>
      <c r="D149" s="8">
        <v>1.000693335</v>
      </c>
      <c r="E149" s="8">
        <v>1.0556086E-3</v>
      </c>
      <c r="F149" s="15">
        <v>34.386334092000006</v>
      </c>
      <c r="H149" s="18"/>
    </row>
    <row r="150" spans="1:8" x14ac:dyDescent="0.2">
      <c r="A150" t="s">
        <v>131</v>
      </c>
      <c r="B150" s="8">
        <v>1.1098155128</v>
      </c>
      <c r="C150" s="14">
        <v>0.10890797000000001</v>
      </c>
      <c r="D150" s="8">
        <v>1.0003297834</v>
      </c>
      <c r="E150" s="8">
        <v>5.7776289999999998E-4</v>
      </c>
      <c r="F150" s="15">
        <v>28.157638572</v>
      </c>
      <c r="H150" s="18"/>
    </row>
    <row r="151" spans="1:8" x14ac:dyDescent="0.2">
      <c r="A151" t="s">
        <v>132</v>
      </c>
      <c r="B151" s="8">
        <v>1.1103536337</v>
      </c>
      <c r="C151" s="14">
        <v>0.10901089999999999</v>
      </c>
      <c r="D151" s="8">
        <v>1.0004871678</v>
      </c>
      <c r="E151" s="8">
        <v>8.5556260999999998E-4</v>
      </c>
      <c r="F151" s="15">
        <v>27.650418515999998</v>
      </c>
      <c r="H151" s="18"/>
    </row>
    <row r="152" spans="1:8" x14ac:dyDescent="0.2">
      <c r="A152" t="s">
        <v>133</v>
      </c>
      <c r="B152" s="8">
        <v>1.1031161520999999</v>
      </c>
      <c r="C152" s="14">
        <v>0.1017733</v>
      </c>
      <c r="D152" s="8">
        <v>1.0004915962000001</v>
      </c>
      <c r="E152" s="8">
        <v>8.5125678000000002E-4</v>
      </c>
      <c r="F152" s="15">
        <v>25.741510416000001</v>
      </c>
      <c r="H152" s="18"/>
    </row>
    <row r="153" spans="1:8" x14ac:dyDescent="0.2">
      <c r="A153" t="s">
        <v>134</v>
      </c>
      <c r="B153" s="8">
        <v>1.0983828381</v>
      </c>
      <c r="C153" s="14">
        <v>9.7035171000000003E-2</v>
      </c>
      <c r="D153" s="8">
        <v>1.0004976698000001</v>
      </c>
      <c r="E153" s="8">
        <v>8.4999773999999998E-4</v>
      </c>
      <c r="F153" s="15">
        <v>24.452669988</v>
      </c>
      <c r="H153" s="18"/>
    </row>
    <row r="154" spans="1:8" x14ac:dyDescent="0.2">
      <c r="A154" t="s">
        <v>135</v>
      </c>
      <c r="B154" s="8">
        <v>1.1396335528999999</v>
      </c>
      <c r="C154" s="14">
        <v>0.13780639</v>
      </c>
      <c r="D154" s="8">
        <v>1.0006825948</v>
      </c>
      <c r="E154" s="8">
        <v>1.1445645E-3</v>
      </c>
      <c r="F154" s="15">
        <v>31.171434479999999</v>
      </c>
      <c r="H154" s="18"/>
    </row>
    <row r="155" spans="1:8" x14ac:dyDescent="0.2">
      <c r="A155" t="s">
        <v>136</v>
      </c>
      <c r="B155" s="8">
        <v>1.1349379383</v>
      </c>
      <c r="C155" s="14">
        <v>0.13315363</v>
      </c>
      <c r="D155" s="8">
        <v>1.0006709371</v>
      </c>
      <c r="E155" s="8">
        <v>1.1133713E-3</v>
      </c>
      <c r="F155" s="15">
        <v>30.016259639999998</v>
      </c>
      <c r="H155" s="18"/>
    </row>
    <row r="156" spans="1:8" x14ac:dyDescent="0.2">
      <c r="A156" t="s">
        <v>137</v>
      </c>
      <c r="B156" s="8">
        <v>1.1327142877</v>
      </c>
      <c r="C156" s="14">
        <v>0.13095915999999999</v>
      </c>
      <c r="D156" s="8">
        <v>1.0006643880999999</v>
      </c>
      <c r="E156" s="8">
        <v>1.0907377000000001E-3</v>
      </c>
      <c r="F156" s="15">
        <v>29.499363827999996</v>
      </c>
      <c r="H156" s="18"/>
    </row>
    <row r="157" spans="1:8" x14ac:dyDescent="0.2">
      <c r="A157" t="s">
        <v>138</v>
      </c>
      <c r="B157" s="8">
        <v>1.1626183232</v>
      </c>
      <c r="C157" s="14">
        <v>0.16032668999999999</v>
      </c>
      <c r="D157" s="8">
        <v>1.0008210646</v>
      </c>
      <c r="E157" s="8">
        <v>1.4705714000000001E-3</v>
      </c>
      <c r="F157" s="15">
        <v>46.899096839999999</v>
      </c>
      <c r="H157" s="18"/>
    </row>
    <row r="158" spans="1:8" x14ac:dyDescent="0.2">
      <c r="A158" t="s">
        <v>139</v>
      </c>
      <c r="B158" s="8">
        <v>1.1546994785</v>
      </c>
      <c r="C158" s="14">
        <v>0.15239654999999999</v>
      </c>
      <c r="D158" s="8">
        <v>1.0008308614000001</v>
      </c>
      <c r="E158" s="8">
        <v>1.4720639000000001E-3</v>
      </c>
      <c r="F158" s="15">
        <v>43.786897199999999</v>
      </c>
      <c r="H158" s="18"/>
    </row>
    <row r="159" spans="1:8" x14ac:dyDescent="0.2">
      <c r="A159" t="s">
        <v>140</v>
      </c>
      <c r="B159" s="8">
        <v>1.1512996682000001</v>
      </c>
      <c r="C159" s="14">
        <v>0.14898775</v>
      </c>
      <c r="D159" s="8">
        <v>1.0008410571999999</v>
      </c>
      <c r="E159" s="8">
        <v>1.4708608999999999E-3</v>
      </c>
      <c r="F159" s="15">
        <v>42.17096592</v>
      </c>
      <c r="H159" s="18"/>
    </row>
    <row r="161" spans="1:3" x14ac:dyDescent="0.2">
      <c r="A161" t="s">
        <v>54</v>
      </c>
      <c r="C161" t="s">
        <v>143</v>
      </c>
    </row>
    <row r="162" spans="1:3" x14ac:dyDescent="0.2">
      <c r="A162" t="s">
        <v>55</v>
      </c>
      <c r="B162" t="s">
        <v>56</v>
      </c>
    </row>
    <row r="163" spans="1:3" x14ac:dyDescent="0.2">
      <c r="B163" t="s">
        <v>144</v>
      </c>
    </row>
  </sheetData>
  <phoneticPr fontId="2" type="noConversion"/>
  <pageMargins left="0.78740157499999996" right="0.78740157499999996" top="0.984251969" bottom="0.984251969" header="0.4921259845" footer="0.4921259845"/>
  <pageSetup paperSize="9" orientation="landscape" r:id="rId1"/>
  <headerFooter alignWithMargins="0"/>
  <rowBreaks count="4" manualBreakCount="4">
    <brk id="28" max="16383" man="1"/>
    <brk id="62" max="6" man="1"/>
    <brk id="81" max="16383" man="1"/>
    <brk id="111" max="6"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Indikatorberechnung</vt:lpstr>
      <vt:lpstr>weitere Daten</vt:lpstr>
      <vt:lpstr>Indikatorberechnung!Druckbereich</vt:lpstr>
      <vt:lpstr>'weitere Daten'!Druckbereich</vt:lpstr>
    </vt:vector>
  </TitlesOfParts>
  <Company>Sächsische Aufbaubank GmbH</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a001007</dc:creator>
  <cp:lastModifiedBy>Thieme-Czach, Stefan</cp:lastModifiedBy>
  <cp:lastPrinted>2019-03-06T11:09:40Z</cp:lastPrinted>
  <dcterms:created xsi:type="dcterms:W3CDTF">2008-11-07T10:50:01Z</dcterms:created>
  <dcterms:modified xsi:type="dcterms:W3CDTF">2019-03-27T09:57:07Z</dcterms:modified>
</cp:coreProperties>
</file>