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\06_Förderung_Land+Bund\1_Landesförderung\RL EuK\Formulare_SAENA\"/>
    </mc:Choice>
  </mc:AlternateContent>
  <bookViews>
    <workbookView xWindow="-15" yWindow="-15" windowWidth="15330" windowHeight="6630"/>
  </bookViews>
  <sheets>
    <sheet name="Indikatorberechnung" sheetId="1" r:id="rId1"/>
    <sheet name="weitere Daten" sheetId="2" r:id="rId2"/>
  </sheets>
  <definedNames>
    <definedName name="_xlnm.Print_Area" localSheetId="1">'weitere Daten'!$A$1:$G$140</definedName>
  </definedNames>
  <calcPr calcId="152511" calcOnSave="0"/>
</workbook>
</file>

<file path=xl/calcChain.xml><?xml version="1.0" encoding="utf-8"?>
<calcChain xmlns="http://schemas.openxmlformats.org/spreadsheetml/2006/main">
  <c r="H78" i="1" l="1"/>
  <c r="I78" i="1" s="1"/>
  <c r="G78" i="1"/>
  <c r="H77" i="1"/>
  <c r="I77" i="1"/>
  <c r="G77" i="1"/>
  <c r="G46" i="1"/>
  <c r="H46" i="1"/>
  <c r="I46" i="1"/>
  <c r="H45" i="1"/>
  <c r="I45" i="1"/>
  <c r="G45" i="1"/>
  <c r="F64" i="1"/>
  <c r="K64" i="1" s="1"/>
  <c r="F32" i="1"/>
  <c r="K32" i="1"/>
  <c r="I32" i="1"/>
  <c r="F65" i="1"/>
  <c r="K65" i="1" s="1"/>
  <c r="F33" i="1"/>
  <c r="I33" i="1" s="1"/>
  <c r="K33" i="1"/>
  <c r="F25" i="1"/>
  <c r="K25" i="1" s="1"/>
  <c r="F26" i="1"/>
  <c r="K26" i="1"/>
  <c r="F23" i="1"/>
  <c r="K23" i="1" s="1"/>
  <c r="F27" i="1"/>
  <c r="I27" i="1" s="1"/>
  <c r="K27" i="1"/>
  <c r="F24" i="1"/>
  <c r="K24" i="1" s="1"/>
  <c r="F55" i="1"/>
  <c r="G93" i="1" s="1"/>
  <c r="I93" i="1" s="1"/>
  <c r="F59" i="1"/>
  <c r="K59" i="1" s="1"/>
  <c r="F56" i="1"/>
  <c r="K56" i="1" s="1"/>
  <c r="F57" i="1"/>
  <c r="I57" i="1" s="1"/>
  <c r="F58" i="1"/>
  <c r="K58" i="1"/>
  <c r="F60" i="1"/>
  <c r="K60" i="1" s="1"/>
  <c r="F61" i="1"/>
  <c r="I61" i="1"/>
  <c r="F62" i="1"/>
  <c r="I62" i="1" s="1"/>
  <c r="F63" i="1"/>
  <c r="I63" i="1"/>
  <c r="F66" i="1"/>
  <c r="K66" i="1" s="1"/>
  <c r="I66" i="1"/>
  <c r="F67" i="1"/>
  <c r="I67" i="1" s="1"/>
  <c r="F69" i="1"/>
  <c r="I69" i="1"/>
  <c r="F70" i="1"/>
  <c r="K70" i="1" s="1"/>
  <c r="F28" i="1"/>
  <c r="K28" i="1"/>
  <c r="F29" i="1"/>
  <c r="K29" i="1" s="1"/>
  <c r="F30" i="1"/>
  <c r="K30" i="1"/>
  <c r="F31" i="1"/>
  <c r="K31" i="1" s="1"/>
  <c r="F34" i="1"/>
  <c r="K34" i="1"/>
  <c r="F35" i="1"/>
  <c r="K35" i="1" s="1"/>
  <c r="F37" i="1"/>
  <c r="K37" i="1"/>
  <c r="E36" i="1"/>
  <c r="F36" i="1" s="1"/>
  <c r="E68" i="1"/>
  <c r="F68" i="1"/>
  <c r="I68" i="1" s="1"/>
  <c r="F76" i="1"/>
  <c r="K76" i="1"/>
  <c r="F77" i="1"/>
  <c r="K77" i="1" s="1"/>
  <c r="F78" i="1"/>
  <c r="K78" i="1"/>
  <c r="F79" i="1"/>
  <c r="K79" i="1" s="1"/>
  <c r="F80" i="1"/>
  <c r="K80" i="1"/>
  <c r="F38" i="1"/>
  <c r="K38" i="1" s="1"/>
  <c r="F44" i="1"/>
  <c r="K44" i="1"/>
  <c r="F45" i="1"/>
  <c r="K45" i="1" s="1"/>
  <c r="F46" i="1"/>
  <c r="F47" i="1"/>
  <c r="K47" i="1"/>
  <c r="F48" i="1"/>
  <c r="K48" i="1"/>
  <c r="I26" i="1"/>
  <c r="I44" i="1"/>
  <c r="I47" i="1"/>
  <c r="I48" i="1"/>
  <c r="I76" i="1"/>
  <c r="I79" i="1"/>
  <c r="I80" i="1"/>
  <c r="K46" i="1"/>
  <c r="I65" i="1"/>
  <c r="K69" i="1"/>
  <c r="K63" i="1"/>
  <c r="K61" i="1"/>
  <c r="I56" i="1"/>
  <c r="I28" i="1"/>
  <c r="I59" i="1"/>
  <c r="I24" i="1"/>
  <c r="I30" i="1"/>
  <c r="I37" i="1"/>
  <c r="I34" i="1"/>
  <c r="I25" i="1"/>
  <c r="I60" i="1"/>
  <c r="I64" i="1"/>
  <c r="I58" i="1"/>
  <c r="K55" i="1" l="1"/>
  <c r="I23" i="1"/>
  <c r="I36" i="1"/>
  <c r="K36" i="1"/>
  <c r="G88" i="1"/>
  <c r="G86" i="1"/>
  <c r="I55" i="1"/>
  <c r="G97" i="1" s="1"/>
  <c r="I38" i="1"/>
  <c r="K67" i="1"/>
  <c r="I70" i="1"/>
  <c r="K62" i="1"/>
  <c r="I35" i="1"/>
  <c r="K57" i="1"/>
  <c r="G95" i="1" s="1"/>
  <c r="I95" i="1" s="1"/>
  <c r="K68" i="1"/>
  <c r="I31" i="1"/>
  <c r="I29" i="1"/>
  <c r="G90" i="1" s="1"/>
  <c r="G105" i="1" l="1"/>
  <c r="I86" i="1"/>
  <c r="G100" i="1"/>
  <c r="I100" i="1" s="1"/>
  <c r="I88" i="1"/>
  <c r="G102" i="1"/>
  <c r="I102" i="1" s="1"/>
</calcChain>
</file>

<file path=xl/sharedStrings.xml><?xml version="1.0" encoding="utf-8"?>
<sst xmlns="http://schemas.openxmlformats.org/spreadsheetml/2006/main" count="319" uniqueCount="177">
  <si>
    <t>Antragsteller:</t>
  </si>
  <si>
    <t>Maßnahme:</t>
  </si>
  <si>
    <t>Umsatz vor Beginn der Maßnahme [€]</t>
  </si>
  <si>
    <t>Umsatz nach Beginn der Maßnahme [€]</t>
  </si>
  <si>
    <t>Heizöl HEL [l/a]</t>
  </si>
  <si>
    <t>Faktor EEV&gt;PEV</t>
  </si>
  <si>
    <t>Strom-Mix [kWh/a]</t>
  </si>
  <si>
    <t>Holzhackschnitzel [kg/a]</t>
  </si>
  <si>
    <t>Holz-Pellets [kg/a]</t>
  </si>
  <si>
    <t>Strom Windenergie</t>
  </si>
  <si>
    <t>Faktor CO2e</t>
  </si>
  <si>
    <t>[g/kWh EEV]</t>
  </si>
  <si>
    <t>Erdgas H [m³/a]</t>
  </si>
  <si>
    <t>GJ/a</t>
  </si>
  <si>
    <t>t CO2e/a</t>
  </si>
  <si>
    <t>Strom Photovoltaik (polykristallin)</t>
  </si>
  <si>
    <t>Kohle Industrie [kg/a]</t>
  </si>
  <si>
    <t>nicht regen. Anteil</t>
  </si>
  <si>
    <t xml:space="preserve">kWh </t>
  </si>
  <si>
    <t>pro Einheit</t>
  </si>
  <si>
    <t>Nahwärme Mix [kWh/a]</t>
  </si>
  <si>
    <t>Erdgas H [kWh/a] - Heizwert Hi</t>
  </si>
  <si>
    <t>Braunkohle Brikett [kg/a]</t>
  </si>
  <si>
    <t>PEV [kWh]</t>
  </si>
  <si>
    <t>CO2e [t]</t>
  </si>
  <si>
    <t>Fernwärme Mix [kWh/a]</t>
  </si>
  <si>
    <t>Einsparung an CO2 Äquivalenten durch Maßnahme pro Jahr</t>
  </si>
  <si>
    <t>Weitere Daten</t>
  </si>
  <si>
    <t>Flüssiggas [kg/a]</t>
  </si>
  <si>
    <t>Daten aus Indikatorblatt</t>
  </si>
  <si>
    <t>Energieinhalt</t>
  </si>
  <si>
    <t>kWh/Einheit</t>
  </si>
  <si>
    <t>Heizöl-Hzg 100%</t>
  </si>
  <si>
    <t>Erdgas-Hzg 100%</t>
  </si>
  <si>
    <t>Flüssiggas-Hzg 100%</t>
  </si>
  <si>
    <t>BrK-Brik-Lau-Hzg 100%</t>
  </si>
  <si>
    <t>BrK-Brik-rhei-Hzg 100%</t>
  </si>
  <si>
    <t>StK-Brik-Hzg 100%</t>
  </si>
  <si>
    <t>StK-Koks-Hzg 100%</t>
  </si>
  <si>
    <t>Erdgas-Kochen 100%</t>
  </si>
  <si>
    <t>Gas-HW-klein 100%</t>
  </si>
  <si>
    <t>Gas-HW-mittel 100%</t>
  </si>
  <si>
    <t>Gas-HW-gross 100%</t>
  </si>
  <si>
    <t>Öl-HW-klein 100%</t>
  </si>
  <si>
    <t>Öl-HW-mittel 100%</t>
  </si>
  <si>
    <t>Öl-HW-gross 100%</t>
  </si>
  <si>
    <t>Braunkohle-Kessel-WSF-Industrie-100%</t>
  </si>
  <si>
    <t>Kohle-Kessel-WSF-Industrie-100%</t>
  </si>
  <si>
    <t>Gas-Kessel-Industrie-100%</t>
  </si>
  <si>
    <t>Öl-leicht-Kessel-Industrie-100%</t>
  </si>
  <si>
    <t>Öl-schwer-Kessel-Industrie-100%</t>
  </si>
  <si>
    <t>KEV nicht-</t>
  </si>
  <si>
    <t>KEV</t>
  </si>
  <si>
    <t>KEV Summe</t>
  </si>
  <si>
    <t>erneuerbar</t>
  </si>
  <si>
    <t>andere</t>
  </si>
  <si>
    <t>Option [kWhprimär/kWhinput]</t>
  </si>
  <si>
    <t>CO2e</t>
  </si>
  <si>
    <t>g/kWhinput</t>
  </si>
  <si>
    <t>Ergebnisse aus GEMIS 4.2, Stand Okt. 2004</t>
  </si>
  <si>
    <t>Systemgrenzen:</t>
  </si>
  <si>
    <t>Gesamter Lebenszyklus inkl. Transporte + Materialvorleistung, ohne Entsorgung</t>
  </si>
  <si>
    <r>
      <t xml:space="preserve">Wärmebereitstellung, je kWh </t>
    </r>
    <r>
      <rPr>
        <b/>
        <sz val="10"/>
        <rFont val="Verdana"/>
        <family val="2"/>
      </rPr>
      <t>Endenergie (inputbezogen!)</t>
    </r>
  </si>
  <si>
    <t>Elektro-WP-Luft (mix)</t>
  </si>
  <si>
    <t>Elektro-WP-Boden (mix)</t>
  </si>
  <si>
    <t>Elektro-WP-Wasser (mix)</t>
  </si>
  <si>
    <t>Nahwärme-EFH</t>
  </si>
  <si>
    <t>Nahwärme-MFH</t>
  </si>
  <si>
    <t>Nahwärme-Mix</t>
  </si>
  <si>
    <t>Fernwärme-mix</t>
  </si>
  <si>
    <t>Fernwärme-Kohle-HKW</t>
  </si>
  <si>
    <t>Fernwärme-Gas-HKW</t>
  </si>
  <si>
    <t>Primärenergiefaktoren (KEV) sowie CO2 Äquivalent-Emissionen - Ergänzung 1</t>
  </si>
  <si>
    <t>Primärenergiefaktoren (KEV) sowie CO2 Äquivalent-Emissionen - Ergänzung 2</t>
  </si>
  <si>
    <r>
      <t xml:space="preserve">KWK-Systeme inkl. Gutschrift für KWK-Strom auf Basis </t>
    </r>
    <r>
      <rPr>
        <b/>
        <sz val="10"/>
        <rFont val="Verdana"/>
        <family val="2"/>
      </rPr>
      <t>nationalem Kraftwerksmix</t>
    </r>
  </si>
  <si>
    <t>g/kWhoutput</t>
  </si>
  <si>
    <t>Holzhackschnitzel-Hzg 10 kW</t>
  </si>
  <si>
    <t>Holzhackschnitzel-Hzg 10 kW 2010</t>
  </si>
  <si>
    <t>Holzhackschnitzel-Hzg 10 kW 2030</t>
  </si>
  <si>
    <t>Holzhackschnitzel-Hzg 50 kW</t>
  </si>
  <si>
    <t>Holzhackschnitzel-Hzg 50 kW 2010</t>
  </si>
  <si>
    <t>Holzhackschnitzel-Hzg 50 kW 2030</t>
  </si>
  <si>
    <t>Holz-Pellet-Hzg  10 kW</t>
  </si>
  <si>
    <t>Holz-Pellet-Hzg  10 kW 2010</t>
  </si>
  <si>
    <t>Holz-Pellet-Hzg  10 kW 2030</t>
  </si>
  <si>
    <t>Holz-Pellet-Hzg  50 kW</t>
  </si>
  <si>
    <t>Holz-Pellet-Hzg  50 kW 2010</t>
  </si>
  <si>
    <t>Holz-Pellet-Hzg  50 kW 2030</t>
  </si>
  <si>
    <t>Holz-HS-HW 1 MW mit Netz</t>
  </si>
  <si>
    <t>Holz-HS-HW 1 MW mit Netz 2010</t>
  </si>
  <si>
    <t>Holz-HS-HW 1 MW mit Netz 2030</t>
  </si>
  <si>
    <t>Holz-HS-HW 5 MW mit Netz</t>
  </si>
  <si>
    <t>Holz-HS-HW 5 MW mit Netz 2010</t>
  </si>
  <si>
    <t>Holz-HS-HW 5 MW mit Netz 2030</t>
  </si>
  <si>
    <t>Stroh-Ballen-Vergaser-Hzg 145 kW</t>
  </si>
  <si>
    <t>Stroh-Ballen-HW 5 MW mit Netz</t>
  </si>
  <si>
    <t>Primärenergiefaktoren (KEV) sowie CO2 Äquivalent-Emissionen - Ergänzung 3</t>
  </si>
  <si>
    <r>
      <t>biogene</t>
    </r>
    <r>
      <rPr>
        <sz val="10"/>
        <rFont val="Verdana"/>
      </rPr>
      <t xml:space="preserve"> Wärmebereitstellung, je kWh </t>
    </r>
    <r>
      <rPr>
        <b/>
        <sz val="10"/>
        <rFont val="Verdana"/>
        <family val="2"/>
      </rPr>
      <t>Nutzwärme</t>
    </r>
  </si>
  <si>
    <t>Brennholz</t>
  </si>
  <si>
    <t>*)</t>
  </si>
  <si>
    <t>*) bezogen auf Nutzwärme, nicht Input Endenergieverbrauch</t>
  </si>
  <si>
    <t>*) Ergebnisse aus GEMIS 4.3, Stand Januar 2006</t>
  </si>
  <si>
    <t>Institut für Wohnen und Umwelt, 09.01.06</t>
  </si>
  <si>
    <r>
      <t xml:space="preserve">Wärmebereitstellung, je kWh </t>
    </r>
    <r>
      <rPr>
        <b/>
        <sz val="10"/>
        <rFont val="Verdana"/>
        <family val="2"/>
      </rPr>
      <t>Nutzwärme !!!!!!</t>
    </r>
  </si>
  <si>
    <t>Stromnetz-lokal</t>
  </si>
  <si>
    <t>El-KW-Park-2000</t>
  </si>
  <si>
    <t>El-KW-Park 2010</t>
  </si>
  <si>
    <t>El-KW-Park 2020</t>
  </si>
  <si>
    <t>El-KW-Park 2030</t>
  </si>
  <si>
    <t>AKW</t>
  </si>
  <si>
    <t>BrK-rheinisch</t>
  </si>
  <si>
    <t>BrK-Lausitz</t>
  </si>
  <si>
    <t>BrK-Leipzig</t>
  </si>
  <si>
    <t>StK-D-Vollwert</t>
  </si>
  <si>
    <t>StK-Import</t>
  </si>
  <si>
    <t>Gas-GuD</t>
  </si>
  <si>
    <t>Müll-DT</t>
  </si>
  <si>
    <t>Deponiegas-KW</t>
  </si>
  <si>
    <t>Wasser-KW gross</t>
  </si>
  <si>
    <t>Wind Park mittel</t>
  </si>
  <si>
    <t>Holz-KW klein</t>
  </si>
  <si>
    <t>PV-mono</t>
  </si>
  <si>
    <t>PV-multi</t>
  </si>
  <si>
    <t>PV-amorph</t>
  </si>
  <si>
    <t>Option [kWhprimär/kWhoutput]</t>
  </si>
  <si>
    <t>Strombereitstellung, je kWh Strom</t>
  </si>
  <si>
    <t>(wenn bekannt, dann mit Jahresnutzungsgrad Heizsystem verrechnen)</t>
  </si>
  <si>
    <t>Primärenergiefaktoren (KEV) sowie CO2 Äquivalent-Emissionen - Ergänzung 4</t>
  </si>
  <si>
    <t>Strom-Bezug allgemein [kWh/a]</t>
  </si>
  <si>
    <t>Strom-Verkauf allgemein [kWh/a]</t>
  </si>
  <si>
    <t>Strom Photovoltaik (polykristallin) [kWh/a]</t>
  </si>
  <si>
    <t>Strom Windenergie [kWh/a]</t>
  </si>
  <si>
    <t>Bewilligte Fördersumme [€]</t>
  </si>
  <si>
    <t>Endenergieverbrauch gesamt - IST bzw. Referenzszenario</t>
  </si>
  <si>
    <t>Primärenergieverbrauch (nicht regenerativer Anteil) gesamt - IST bzw. Referenzszenario</t>
  </si>
  <si>
    <t>Emissionen an CO2 Äquivalenten gesamt - IST bzw. Referenzszenario</t>
  </si>
  <si>
    <t>Endenergieverbrauch gesamt nach Umsetzung der Maßnahme</t>
  </si>
  <si>
    <t>Emissionen an CO2 Äquivalenten gesamt nach Umsetzung der Maßnahme</t>
  </si>
  <si>
    <t>Primärenergieverbrauch (n. reg. Anteil) gesamt nach Umsetzung der Maßnahme</t>
  </si>
  <si>
    <t>*) Gutschrift gegenüber substituiertem Energieverbrauch (z.B. zu Strom allgemein, bei Wärme gemäß Ist Zustand oder Referenzszenario)</t>
  </si>
  <si>
    <r>
      <t xml:space="preserve">Energieverkauf </t>
    </r>
    <r>
      <rPr>
        <b/>
        <sz val="10"/>
        <rFont val="Verdana"/>
        <family val="2"/>
      </rPr>
      <t>IST bzw. Referenzszenario</t>
    </r>
  </si>
  <si>
    <r>
      <t xml:space="preserve">Energiebezug </t>
    </r>
    <r>
      <rPr>
        <b/>
        <sz val="10"/>
        <rFont val="Verdana"/>
        <family val="2"/>
      </rPr>
      <t>IST bzw. Referenzszenario</t>
    </r>
  </si>
  <si>
    <t>kWh</t>
  </si>
  <si>
    <t>gesamt</t>
  </si>
  <si>
    <t>Heizöl HEL [kWh/a]</t>
  </si>
  <si>
    <r>
      <t xml:space="preserve">Energiebezug </t>
    </r>
    <r>
      <rPr>
        <b/>
        <sz val="10"/>
        <rFont val="Verdana"/>
        <family val="2"/>
      </rPr>
      <t>NACH Umsetzung der Maßnahme</t>
    </r>
  </si>
  <si>
    <r>
      <t xml:space="preserve">Energieverkauf </t>
    </r>
    <r>
      <rPr>
        <b/>
        <sz val="10"/>
        <rFont val="Verdana"/>
        <family val="2"/>
      </rPr>
      <t>NACH Umsetzung der Maßnahme</t>
    </r>
  </si>
  <si>
    <t>Indikatoren</t>
  </si>
  <si>
    <t>Einsparung Endenergieverbrauch gesamt nach Umsetzung der Maßnahme</t>
  </si>
  <si>
    <t>Einsparung Primärenergieverbrauch (n. reg. Anteil) gesamt nach Umsetzung der Maßnahme</t>
  </si>
  <si>
    <t>Summe Grundgebühren für Energie</t>
  </si>
  <si>
    <t>Raps 2000</t>
  </si>
  <si>
    <t>Raps 2010</t>
  </si>
  <si>
    <t>Raps 2020</t>
  </si>
  <si>
    <t>Raps 2030</t>
  </si>
  <si>
    <t>Raps-öko 2000</t>
  </si>
  <si>
    <t>Raps-öko 2010</t>
  </si>
  <si>
    <t>Raps-öko 2020</t>
  </si>
  <si>
    <t>Raps-öko 2030</t>
  </si>
  <si>
    <t>Sonnenblumen 2010</t>
  </si>
  <si>
    <t>Sonnenblumen 2020</t>
  </si>
  <si>
    <t>Sonnenblumen 2030</t>
  </si>
  <si>
    <t>Sonnenblumen-öko 2010</t>
  </si>
  <si>
    <t>Sonnenblumen-öko 2020</t>
  </si>
  <si>
    <t>Sonnenblumen-öko 2030</t>
  </si>
  <si>
    <t>Primärenergiefaktoren (KEV) sowie CO2 Äquivalent-Emissionen - Ergänzung 5</t>
  </si>
  <si>
    <t>Rapsöl 2010 [l/a]</t>
  </si>
  <si>
    <t>Biogene Endenergiebereitstellung je kWh Endenergie</t>
  </si>
  <si>
    <r>
      <t xml:space="preserve">Bezugspunkt Endenergiebereitstellung, d.h. </t>
    </r>
    <r>
      <rPr>
        <b/>
        <sz val="10"/>
        <rFont val="Verdana"/>
        <family val="2"/>
      </rPr>
      <t>ohne Nutzung des Energieträgers</t>
    </r>
  </si>
  <si>
    <t>MWh/a</t>
  </si>
  <si>
    <t>Biomethan [kwh]</t>
  </si>
  <si>
    <t>Quelle: GEMIS 4.8, sofern nicht anders angegeben</t>
  </si>
  <si>
    <t>GEMIS 4.2</t>
  </si>
  <si>
    <t>Ergebnisse aus GEMIS 4.8, Stand 2013, Datenbasis 2010</t>
  </si>
  <si>
    <t>Datengrundlage: GEMIS Ergebnistabelle 4.8  (Stand 2013, Zeitbezug: 2010)</t>
  </si>
  <si>
    <t>Formular: SAE_10201</t>
  </si>
  <si>
    <t>Kohlendioxidemissionsberechnung für Vorhaben nach RL Energie/2014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</si>
</sst>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"/>
    <numFmt numFmtId="165" formatCode="0.000"/>
    <numFmt numFmtId="166" formatCode="0.0000"/>
    <numFmt numFmtId="167" formatCode="#,##0.0"/>
  </numFmts>
  <fonts count="8" x14ac:knownFonts="1">
    <font>
      <sz val="10"/>
      <name val="Verdana"/>
    </font>
    <font>
      <sz val="10"/>
      <name val="Verdana"/>
    </font>
    <font>
      <sz val="8"/>
      <name val="Verdana"/>
    </font>
    <font>
      <b/>
      <sz val="10"/>
      <name val="Verdana"/>
      <family val="2"/>
    </font>
    <font>
      <sz val="9"/>
      <name val="Verdana"/>
    </font>
    <font>
      <sz val="10"/>
      <name val="Verdana"/>
      <family val="2"/>
    </font>
    <font>
      <sz val="10"/>
      <color indexed="9"/>
      <name val="Verdana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0" fillId="0" borderId="0" xfId="0" applyFill="1"/>
    <xf numFmtId="0" fontId="4" fillId="0" borderId="4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3" fontId="0" fillId="2" borderId="8" xfId="0" applyNumberFormat="1" applyFill="1" applyBorder="1"/>
    <xf numFmtId="4" fontId="0" fillId="2" borderId="8" xfId="0" applyNumberFormat="1" applyFill="1" applyBorder="1"/>
    <xf numFmtId="2" fontId="0" fillId="0" borderId="0" xfId="0" applyNumberFormat="1" applyBorder="1"/>
    <xf numFmtId="4" fontId="0" fillId="0" borderId="0" xfId="0" applyNumberFormat="1" applyFill="1" applyBorder="1"/>
    <xf numFmtId="0" fontId="0" fillId="3" borderId="11" xfId="0" applyFill="1" applyBorder="1"/>
    <xf numFmtId="2" fontId="0" fillId="3" borderId="6" xfId="0" applyNumberFormat="1" applyFill="1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0" xfId="0" applyFill="1" applyBorder="1"/>
    <xf numFmtId="164" fontId="0" fillId="0" borderId="6" xfId="0" applyNumberFormat="1" applyFill="1" applyBorder="1"/>
    <xf numFmtId="0" fontId="0" fillId="0" borderId="11" xfId="0" applyFill="1" applyBorder="1"/>
    <xf numFmtId="2" fontId="0" fillId="0" borderId="6" xfId="0" applyNumberFormat="1" applyFill="1" applyBorder="1"/>
    <xf numFmtId="0" fontId="2" fillId="0" borderId="0" xfId="0" applyFont="1" applyFill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2" borderId="0" xfId="0" applyFill="1"/>
    <xf numFmtId="2" fontId="0" fillId="0" borderId="11" xfId="0" applyNumberForma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7" fontId="0" fillId="0" borderId="0" xfId="0" applyNumberFormat="1" applyFill="1" applyBorder="1"/>
    <xf numFmtId="3" fontId="0" fillId="0" borderId="8" xfId="0" applyNumberFormat="1" applyBorder="1"/>
    <xf numFmtId="4" fontId="0" fillId="0" borderId="8" xfId="0" applyNumberFormat="1" applyBorder="1"/>
    <xf numFmtId="164" fontId="0" fillId="3" borderId="6" xfId="0" applyNumberFormat="1" applyFill="1" applyBorder="1"/>
    <xf numFmtId="0" fontId="0" fillId="0" borderId="11" xfId="0" applyBorder="1"/>
    <xf numFmtId="166" fontId="0" fillId="3" borderId="6" xfId="0" applyNumberFormat="1" applyFill="1" applyBorder="1"/>
    <xf numFmtId="166" fontId="0" fillId="0" borderId="6" xfId="0" applyNumberFormat="1" applyFill="1" applyBorder="1"/>
    <xf numFmtId="164" fontId="0" fillId="0" borderId="6" xfId="0" applyNumberForma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2" fontId="0" fillId="0" borderId="0" xfId="0" applyNumberFormat="1"/>
    <xf numFmtId="0" fontId="1" fillId="0" borderId="6" xfId="0" applyFont="1" applyBorder="1"/>
    <xf numFmtId="2" fontId="0" fillId="0" borderId="11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7" fillId="0" borderId="0" xfId="0" applyFont="1"/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1" xfId="0" applyFill="1" applyBorder="1" applyAlignment="1">
      <alignment horizontal="left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23" zoomScale="75" zoomScaleNormal="100" workbookViewId="0">
      <selection activeCell="D23" sqref="D23"/>
    </sheetView>
  </sheetViews>
  <sheetFormatPr baseColWidth="10" defaultRowHeight="12.75" x14ac:dyDescent="0.2"/>
  <cols>
    <col min="3" max="3" width="13.125" customWidth="1"/>
    <col min="4" max="4" width="13.375" customWidth="1"/>
    <col min="5" max="5" width="9.25" customWidth="1"/>
    <col min="6" max="6" width="10.25" customWidth="1"/>
    <col min="7" max="7" width="13.25" customWidth="1"/>
    <col min="8" max="8" width="12.125" customWidth="1"/>
    <col min="10" max="10" width="10.125" customWidth="1"/>
  </cols>
  <sheetData>
    <row r="1" spans="1:9" x14ac:dyDescent="0.2">
      <c r="A1" s="26" t="s">
        <v>176</v>
      </c>
    </row>
    <row r="2" spans="1:9" ht="13.5" thickBot="1" x14ac:dyDescent="0.25">
      <c r="A2" s="87" t="s">
        <v>175</v>
      </c>
    </row>
    <row r="3" spans="1:9" x14ac:dyDescent="0.2">
      <c r="A3" t="s">
        <v>0</v>
      </c>
      <c r="C3" s="49"/>
      <c r="D3" s="50"/>
      <c r="E3" s="50"/>
      <c r="F3" s="50"/>
      <c r="G3" s="50"/>
      <c r="H3" s="50"/>
      <c r="I3" s="51"/>
    </row>
    <row r="4" spans="1:9" x14ac:dyDescent="0.2">
      <c r="C4" s="52"/>
      <c r="D4" s="48"/>
      <c r="E4" s="48"/>
      <c r="F4" s="48"/>
      <c r="G4" s="48"/>
      <c r="H4" s="48"/>
      <c r="I4" s="53"/>
    </row>
    <row r="5" spans="1:9" ht="13.5" thickBot="1" x14ac:dyDescent="0.25">
      <c r="C5" s="54"/>
      <c r="D5" s="55"/>
      <c r="E5" s="55"/>
      <c r="F5" s="55"/>
      <c r="G5" s="55"/>
      <c r="H5" s="55"/>
      <c r="I5" s="56"/>
    </row>
    <row r="6" spans="1:9" ht="13.5" thickBot="1" x14ac:dyDescent="0.25"/>
    <row r="7" spans="1:9" x14ac:dyDescent="0.2">
      <c r="A7" t="s">
        <v>1</v>
      </c>
      <c r="C7" s="49"/>
      <c r="D7" s="50"/>
      <c r="E7" s="50"/>
      <c r="F7" s="50"/>
      <c r="G7" s="50"/>
      <c r="H7" s="50"/>
      <c r="I7" s="51"/>
    </row>
    <row r="8" spans="1:9" x14ac:dyDescent="0.2">
      <c r="A8" s="3"/>
      <c r="B8" s="3"/>
      <c r="C8" s="52"/>
      <c r="D8" s="48"/>
      <c r="E8" s="48"/>
      <c r="F8" s="48"/>
      <c r="G8" s="48"/>
      <c r="H8" s="48"/>
      <c r="I8" s="53"/>
    </row>
    <row r="9" spans="1:9" x14ac:dyDescent="0.2">
      <c r="A9" s="3"/>
      <c r="B9" s="3"/>
      <c r="C9" s="52"/>
      <c r="D9" s="48"/>
      <c r="E9" s="48"/>
      <c r="F9" s="48"/>
      <c r="G9" s="48"/>
      <c r="H9" s="48"/>
      <c r="I9" s="53"/>
    </row>
    <row r="10" spans="1:9" ht="13.5" thickBot="1" x14ac:dyDescent="0.25">
      <c r="A10" s="3"/>
      <c r="B10" s="3"/>
      <c r="C10" s="54"/>
      <c r="D10" s="55"/>
      <c r="E10" s="55"/>
      <c r="F10" s="55"/>
      <c r="G10" s="55"/>
      <c r="H10" s="55"/>
      <c r="I10" s="56"/>
    </row>
    <row r="11" spans="1:9" x14ac:dyDescent="0.2">
      <c r="A11" s="3"/>
      <c r="B11" s="3"/>
      <c r="C11" s="3"/>
      <c r="D11" s="3"/>
      <c r="E11" s="3"/>
      <c r="F11" s="3"/>
      <c r="G11" s="3"/>
      <c r="H11" s="3"/>
    </row>
    <row r="12" spans="1:9" ht="13.5" thickBot="1" x14ac:dyDescent="0.25"/>
    <row r="13" spans="1:9" ht="13.5" thickBot="1" x14ac:dyDescent="0.25">
      <c r="A13" t="s">
        <v>2</v>
      </c>
      <c r="D13" s="28"/>
      <c r="E13" s="10"/>
    </row>
    <row r="14" spans="1:9" ht="13.5" thickBot="1" x14ac:dyDescent="0.25">
      <c r="E14" s="11"/>
    </row>
    <row r="15" spans="1:9" ht="13.5" thickBot="1" x14ac:dyDescent="0.25">
      <c r="A15" t="s">
        <v>3</v>
      </c>
      <c r="D15" s="28"/>
      <c r="E15" s="10"/>
    </row>
    <row r="16" spans="1:9" ht="13.5" thickBot="1" x14ac:dyDescent="0.25">
      <c r="D16" s="30"/>
      <c r="E16" s="10"/>
    </row>
    <row r="17" spans="1:11" ht="13.5" thickBot="1" x14ac:dyDescent="0.25">
      <c r="A17" t="s">
        <v>132</v>
      </c>
      <c r="D17" s="28"/>
      <c r="E17" s="10"/>
    </row>
    <row r="18" spans="1:11" x14ac:dyDescent="0.2">
      <c r="E18" s="11"/>
      <c r="F18" s="61"/>
    </row>
    <row r="19" spans="1:11" x14ac:dyDescent="0.2">
      <c r="D19" s="71"/>
      <c r="E19" s="10"/>
      <c r="F19" s="61"/>
    </row>
    <row r="20" spans="1:11" ht="13.5" thickBot="1" x14ac:dyDescent="0.25">
      <c r="E20" s="11"/>
    </row>
    <row r="21" spans="1:11" x14ac:dyDescent="0.2">
      <c r="A21" s="1" t="s">
        <v>141</v>
      </c>
      <c r="B21" s="7"/>
      <c r="C21" s="7"/>
      <c r="D21" s="7"/>
      <c r="E21" s="67" t="s">
        <v>18</v>
      </c>
      <c r="F21" s="21" t="s">
        <v>142</v>
      </c>
      <c r="G21" s="68" t="s">
        <v>5</v>
      </c>
      <c r="H21" s="62" t="s">
        <v>10</v>
      </c>
      <c r="I21" s="69" t="s">
        <v>24</v>
      </c>
      <c r="K21" s="79" t="s">
        <v>23</v>
      </c>
    </row>
    <row r="22" spans="1:11" ht="13.5" thickBot="1" x14ac:dyDescent="0.25">
      <c r="A22" s="2"/>
      <c r="B22" s="3"/>
      <c r="C22" s="3"/>
      <c r="D22" s="3"/>
      <c r="E22" s="33" t="s">
        <v>19</v>
      </c>
      <c r="F22" s="34" t="s">
        <v>143</v>
      </c>
      <c r="G22" s="22" t="s">
        <v>17</v>
      </c>
      <c r="H22" s="70" t="s">
        <v>11</v>
      </c>
      <c r="I22" s="63"/>
      <c r="K22" s="80"/>
    </row>
    <row r="23" spans="1:11" ht="13.5" thickBot="1" x14ac:dyDescent="0.25">
      <c r="A23" s="2" t="s">
        <v>128</v>
      </c>
      <c r="B23" s="3"/>
      <c r="C23" s="3"/>
      <c r="D23" s="27"/>
      <c r="E23" s="23">
        <v>1</v>
      </c>
      <c r="F23" s="72">
        <f t="shared" ref="F23:F38" si="0">D23*E23</f>
        <v>0</v>
      </c>
      <c r="G23" s="65">
        <v>1.8594583298716332</v>
      </c>
      <c r="H23" s="13">
        <v>580.1</v>
      </c>
      <c r="I23" s="73">
        <f>F23*H23/1000000</f>
        <v>0</v>
      </c>
      <c r="K23" s="80">
        <f t="shared" ref="K23:K38" si="1">F23*G23</f>
        <v>0</v>
      </c>
    </row>
    <row r="24" spans="1:11" ht="13.5" thickBot="1" x14ac:dyDescent="0.25">
      <c r="A24" s="2" t="s">
        <v>144</v>
      </c>
      <c r="B24" s="3"/>
      <c r="C24" s="3"/>
      <c r="D24" s="27"/>
      <c r="E24" s="23">
        <v>1</v>
      </c>
      <c r="F24" s="72">
        <f t="shared" si="0"/>
        <v>0</v>
      </c>
      <c r="G24" s="65">
        <v>1.19</v>
      </c>
      <c r="H24" s="13">
        <v>325.10000000000002</v>
      </c>
      <c r="I24" s="73">
        <f>F24*H24/1000000</f>
        <v>0</v>
      </c>
      <c r="K24" s="80">
        <f t="shared" si="1"/>
        <v>0</v>
      </c>
    </row>
    <row r="25" spans="1:11" ht="13.5" thickBot="1" x14ac:dyDescent="0.25">
      <c r="A25" s="2" t="s">
        <v>4</v>
      </c>
      <c r="B25" s="3"/>
      <c r="C25" s="3"/>
      <c r="D25" s="27"/>
      <c r="E25" s="17">
        <v>9.9700000000000006</v>
      </c>
      <c r="F25" s="72">
        <f t="shared" si="0"/>
        <v>0</v>
      </c>
      <c r="G25" s="65">
        <v>1.19</v>
      </c>
      <c r="H25" s="13">
        <v>325.10000000000002</v>
      </c>
      <c r="I25" s="73">
        <f t="shared" ref="I25:I38" si="2">F25*H25/1000000</f>
        <v>0</v>
      </c>
      <c r="K25" s="80">
        <f t="shared" si="1"/>
        <v>0</v>
      </c>
    </row>
    <row r="26" spans="1:11" ht="13.5" thickBot="1" x14ac:dyDescent="0.25">
      <c r="A26" s="2" t="s">
        <v>12</v>
      </c>
      <c r="B26" s="3"/>
      <c r="C26" s="3"/>
      <c r="D26" s="27"/>
      <c r="E26" s="17">
        <v>10.4</v>
      </c>
      <c r="F26" s="72">
        <f t="shared" si="0"/>
        <v>0</v>
      </c>
      <c r="G26" s="65">
        <v>1.1499999999999999</v>
      </c>
      <c r="H26" s="13">
        <v>246</v>
      </c>
      <c r="I26" s="73">
        <f t="shared" si="2"/>
        <v>0</v>
      </c>
      <c r="K26" s="80">
        <f t="shared" si="1"/>
        <v>0</v>
      </c>
    </row>
    <row r="27" spans="1:11" ht="13.5" thickBot="1" x14ac:dyDescent="0.25">
      <c r="A27" s="2" t="s">
        <v>21</v>
      </c>
      <c r="B27" s="3"/>
      <c r="C27" s="3"/>
      <c r="D27" s="27"/>
      <c r="E27" s="17">
        <v>1</v>
      </c>
      <c r="F27" s="72">
        <f t="shared" si="0"/>
        <v>0</v>
      </c>
      <c r="G27" s="65">
        <v>1.1499999999999999</v>
      </c>
      <c r="H27" s="13">
        <v>246</v>
      </c>
      <c r="I27" s="73">
        <f t="shared" si="2"/>
        <v>0</v>
      </c>
      <c r="K27" s="80">
        <f t="shared" si="1"/>
        <v>0</v>
      </c>
    </row>
    <row r="28" spans="1:11" ht="13.5" thickBot="1" x14ac:dyDescent="0.25">
      <c r="A28" s="2" t="s">
        <v>28</v>
      </c>
      <c r="B28" s="3"/>
      <c r="C28" s="3"/>
      <c r="D28" s="27"/>
      <c r="E28" s="17">
        <v>12.9</v>
      </c>
      <c r="F28" s="72">
        <f t="shared" si="0"/>
        <v>0</v>
      </c>
      <c r="G28" s="65">
        <v>1.1100000000000001</v>
      </c>
      <c r="H28" s="13">
        <v>284.89999999999998</v>
      </c>
      <c r="I28" s="73">
        <f t="shared" si="2"/>
        <v>0</v>
      </c>
      <c r="K28" s="80">
        <f t="shared" si="1"/>
        <v>0</v>
      </c>
    </row>
    <row r="29" spans="1:11" ht="13.5" thickBot="1" x14ac:dyDescent="0.25">
      <c r="A29" s="2" t="s">
        <v>22</v>
      </c>
      <c r="B29" s="3"/>
      <c r="C29" s="3"/>
      <c r="D29" s="27"/>
      <c r="E29" s="17">
        <v>5.6</v>
      </c>
      <c r="F29" s="72">
        <f t="shared" si="0"/>
        <v>0</v>
      </c>
      <c r="G29" s="65">
        <v>1.21</v>
      </c>
      <c r="H29" s="13">
        <v>408</v>
      </c>
      <c r="I29" s="73">
        <f t="shared" si="2"/>
        <v>0</v>
      </c>
      <c r="K29" s="80">
        <f t="shared" si="1"/>
        <v>0</v>
      </c>
    </row>
    <row r="30" spans="1:11" ht="13.5" thickBot="1" x14ac:dyDescent="0.25">
      <c r="A30" s="2" t="s">
        <v>16</v>
      </c>
      <c r="B30" s="3"/>
      <c r="C30" s="3"/>
      <c r="D30" s="27"/>
      <c r="E30" s="17">
        <v>7.97</v>
      </c>
      <c r="F30" s="72">
        <f t="shared" si="0"/>
        <v>0</v>
      </c>
      <c r="G30" s="65">
        <v>1.08</v>
      </c>
      <c r="H30" s="13">
        <v>436.2</v>
      </c>
      <c r="I30" s="73">
        <f t="shared" si="2"/>
        <v>0</v>
      </c>
      <c r="K30" s="80">
        <f t="shared" si="1"/>
        <v>0</v>
      </c>
    </row>
    <row r="31" spans="1:11" ht="13.5" thickBot="1" x14ac:dyDescent="0.25">
      <c r="A31" s="2" t="s">
        <v>7</v>
      </c>
      <c r="B31" s="3"/>
      <c r="C31" s="3"/>
      <c r="D31" s="27"/>
      <c r="E31" s="17">
        <v>4.3</v>
      </c>
      <c r="F31" s="72">
        <f t="shared" si="0"/>
        <v>0</v>
      </c>
      <c r="G31" s="65">
        <v>7.0000000000000007E-2</v>
      </c>
      <c r="H31" s="13">
        <v>24.8</v>
      </c>
      <c r="I31" s="73">
        <f t="shared" si="2"/>
        <v>0</v>
      </c>
      <c r="K31" s="80">
        <f t="shared" si="1"/>
        <v>0</v>
      </c>
    </row>
    <row r="32" spans="1:11" ht="13.5" thickBot="1" x14ac:dyDescent="0.25">
      <c r="A32" s="2" t="s">
        <v>8</v>
      </c>
      <c r="B32" s="3"/>
      <c r="C32" s="3"/>
      <c r="D32" s="27"/>
      <c r="E32" s="17">
        <v>4.9000000000000004</v>
      </c>
      <c r="F32" s="72">
        <f t="shared" si="0"/>
        <v>0</v>
      </c>
      <c r="G32" s="65">
        <v>0.09</v>
      </c>
      <c r="H32" s="13">
        <v>28.3</v>
      </c>
      <c r="I32" s="73">
        <f t="shared" si="2"/>
        <v>0</v>
      </c>
      <c r="K32" s="80">
        <f t="shared" si="1"/>
        <v>0</v>
      </c>
    </row>
    <row r="33" spans="1:11" ht="13.5" thickBot="1" x14ac:dyDescent="0.25">
      <c r="A33" s="2" t="s">
        <v>170</v>
      </c>
      <c r="B33" s="3"/>
      <c r="C33" s="3"/>
      <c r="D33" s="27"/>
      <c r="E33" s="17">
        <v>1</v>
      </c>
      <c r="F33" s="72">
        <f t="shared" si="0"/>
        <v>0</v>
      </c>
      <c r="G33" s="65">
        <v>0.3</v>
      </c>
      <c r="H33" s="13">
        <v>75</v>
      </c>
      <c r="I33" s="73">
        <f t="shared" si="2"/>
        <v>0</v>
      </c>
      <c r="K33" s="80">
        <f t="shared" si="1"/>
        <v>0</v>
      </c>
    </row>
    <row r="34" spans="1:11" ht="13.5" thickBot="1" x14ac:dyDescent="0.25">
      <c r="A34" s="2" t="s">
        <v>20</v>
      </c>
      <c r="B34" s="3"/>
      <c r="D34" s="27"/>
      <c r="E34" s="17">
        <v>1</v>
      </c>
      <c r="F34" s="72">
        <f t="shared" si="0"/>
        <v>0</v>
      </c>
      <c r="G34" s="65">
        <v>0.62</v>
      </c>
      <c r="H34" s="13">
        <v>97.7</v>
      </c>
      <c r="I34" s="73">
        <f t="shared" si="2"/>
        <v>0</v>
      </c>
      <c r="K34" s="80">
        <f t="shared" si="1"/>
        <v>0</v>
      </c>
    </row>
    <row r="35" spans="1:11" ht="13.5" thickBot="1" x14ac:dyDescent="0.25">
      <c r="A35" s="2" t="s">
        <v>25</v>
      </c>
      <c r="B35" s="3"/>
      <c r="D35" s="27"/>
      <c r="E35" s="17">
        <v>1</v>
      </c>
      <c r="F35" s="72">
        <f t="shared" si="0"/>
        <v>0</v>
      </c>
      <c r="G35" s="65">
        <v>0.91</v>
      </c>
      <c r="H35" s="13">
        <v>254.7</v>
      </c>
      <c r="I35" s="73">
        <f t="shared" si="2"/>
        <v>0</v>
      </c>
      <c r="K35" s="80">
        <f t="shared" si="1"/>
        <v>0</v>
      </c>
    </row>
    <row r="36" spans="1:11" ht="13.5" thickBot="1" x14ac:dyDescent="0.25">
      <c r="A36" s="88" t="s">
        <v>166</v>
      </c>
      <c r="B36" s="89"/>
      <c r="C36" s="89"/>
      <c r="D36" s="27"/>
      <c r="E36" s="17">
        <f>34590*0.0002777777778</f>
        <v>9.6083333341020012</v>
      </c>
      <c r="F36" s="72">
        <f t="shared" si="0"/>
        <v>0</v>
      </c>
      <c r="G36" s="85">
        <v>0.18</v>
      </c>
      <c r="H36" s="86">
        <v>47</v>
      </c>
      <c r="I36" s="73">
        <f t="shared" si="2"/>
        <v>0</v>
      </c>
      <c r="K36" s="80">
        <f t="shared" si="1"/>
        <v>0</v>
      </c>
    </row>
    <row r="37" spans="1:11" ht="13.5" thickBot="1" x14ac:dyDescent="0.25">
      <c r="A37" s="90"/>
      <c r="B37" s="91"/>
      <c r="C37" s="91"/>
      <c r="D37" s="27"/>
      <c r="E37" s="64"/>
      <c r="F37" s="72">
        <f t="shared" si="0"/>
        <v>0</v>
      </c>
      <c r="G37" s="64"/>
      <c r="H37" s="14"/>
      <c r="I37" s="73">
        <f t="shared" si="2"/>
        <v>0</v>
      </c>
      <c r="K37" s="80">
        <f t="shared" si="1"/>
        <v>0</v>
      </c>
    </row>
    <row r="38" spans="1:11" ht="13.5" thickBot="1" x14ac:dyDescent="0.25">
      <c r="A38" s="90"/>
      <c r="B38" s="91"/>
      <c r="C38" s="91"/>
      <c r="D38" s="27"/>
      <c r="E38" s="16"/>
      <c r="F38" s="72">
        <f t="shared" si="0"/>
        <v>0</v>
      </c>
      <c r="G38" s="66"/>
      <c r="H38" s="14"/>
      <c r="I38" s="73">
        <f t="shared" si="2"/>
        <v>0</v>
      </c>
      <c r="K38" s="80">
        <f t="shared" si="1"/>
        <v>0</v>
      </c>
    </row>
    <row r="39" spans="1:11" ht="13.5" thickBot="1" x14ac:dyDescent="0.25">
      <c r="A39" s="88" t="s">
        <v>150</v>
      </c>
      <c r="B39" s="89"/>
      <c r="C39" s="89"/>
      <c r="D39" s="89"/>
      <c r="E39" s="93"/>
      <c r="K39" s="80"/>
    </row>
    <row r="40" spans="1:11" x14ac:dyDescent="0.2">
      <c r="K40" s="80"/>
    </row>
    <row r="41" spans="1:11" ht="13.5" thickBot="1" x14ac:dyDescent="0.25">
      <c r="K41" s="80"/>
    </row>
    <row r="42" spans="1:11" x14ac:dyDescent="0.2">
      <c r="A42" s="1" t="s">
        <v>140</v>
      </c>
      <c r="B42" s="7"/>
      <c r="C42" s="7"/>
      <c r="D42" s="7"/>
      <c r="E42" s="25" t="s">
        <v>18</v>
      </c>
      <c r="F42" s="21" t="s">
        <v>142</v>
      </c>
      <c r="G42" s="4" t="s">
        <v>5</v>
      </c>
      <c r="H42" s="5" t="s">
        <v>10</v>
      </c>
      <c r="I42" s="69" t="s">
        <v>24</v>
      </c>
      <c r="K42" s="79" t="s">
        <v>23</v>
      </c>
    </row>
    <row r="43" spans="1:11" ht="13.5" thickBot="1" x14ac:dyDescent="0.25">
      <c r="A43" s="2"/>
      <c r="B43" s="3"/>
      <c r="C43" s="3"/>
      <c r="D43" s="3"/>
      <c r="E43" s="6" t="s">
        <v>19</v>
      </c>
      <c r="F43" s="34" t="s">
        <v>143</v>
      </c>
      <c r="G43" s="12" t="s">
        <v>17</v>
      </c>
      <c r="H43" s="20" t="s">
        <v>11</v>
      </c>
      <c r="I43" s="63"/>
      <c r="K43" s="80"/>
    </row>
    <row r="44" spans="1:11" ht="13.5" thickBot="1" x14ac:dyDescent="0.25">
      <c r="A44" s="2" t="s">
        <v>129</v>
      </c>
      <c r="B44" s="3"/>
      <c r="C44" s="3"/>
      <c r="D44" s="27"/>
      <c r="E44" s="17">
        <v>1</v>
      </c>
      <c r="F44" s="72">
        <f>D44*E44</f>
        <v>0</v>
      </c>
      <c r="G44" s="15">
        <v>1.8594583298716332</v>
      </c>
      <c r="H44" s="13">
        <v>580.1</v>
      </c>
      <c r="I44" s="73">
        <f>D44*H44/1000000</f>
        <v>0</v>
      </c>
      <c r="J44" s="61" t="s">
        <v>99</v>
      </c>
      <c r="K44" s="80">
        <f>F44*G44</f>
        <v>0</v>
      </c>
    </row>
    <row r="45" spans="1:11" ht="13.5" thickBot="1" x14ac:dyDescent="0.25">
      <c r="A45" s="2" t="s">
        <v>130</v>
      </c>
      <c r="B45" s="3"/>
      <c r="C45" s="3"/>
      <c r="D45" s="27"/>
      <c r="E45" s="17">
        <v>1</v>
      </c>
      <c r="F45" s="72">
        <f>D45*E45</f>
        <v>0</v>
      </c>
      <c r="G45" s="15">
        <f>G44-0.210942843144715</f>
        <v>1.6485154867269181</v>
      </c>
      <c r="H45" s="13">
        <f>H44-61.5102719550439</f>
        <v>518.58972804495613</v>
      </c>
      <c r="I45" s="73">
        <f>D45*H45/1000000</f>
        <v>0</v>
      </c>
      <c r="J45" s="61" t="s">
        <v>99</v>
      </c>
      <c r="K45" s="80">
        <f>F45*G45</f>
        <v>0</v>
      </c>
    </row>
    <row r="46" spans="1:11" ht="13.5" thickBot="1" x14ac:dyDescent="0.25">
      <c r="A46" s="2" t="s">
        <v>131</v>
      </c>
      <c r="B46" s="3"/>
      <c r="C46" s="3"/>
      <c r="D46" s="27"/>
      <c r="E46" s="17">
        <v>1</v>
      </c>
      <c r="F46" s="72">
        <f>D46*E46</f>
        <v>0</v>
      </c>
      <c r="G46" s="15">
        <f>G44-0.0253351752079318</f>
        <v>1.8341231546637013</v>
      </c>
      <c r="H46" s="13">
        <f>H44-9.17670588429099</f>
        <v>570.92329411570904</v>
      </c>
      <c r="I46" s="73">
        <f>D46*H46/1000000</f>
        <v>0</v>
      </c>
      <c r="J46" s="61" t="s">
        <v>99</v>
      </c>
      <c r="K46" s="80">
        <f>F46*G46</f>
        <v>0</v>
      </c>
    </row>
    <row r="47" spans="1:11" ht="13.5" thickBot="1" x14ac:dyDescent="0.25">
      <c r="A47" s="90"/>
      <c r="B47" s="91"/>
      <c r="C47" s="92"/>
      <c r="D47" s="27"/>
      <c r="E47" s="16"/>
      <c r="F47" s="72">
        <f>D47*E47</f>
        <v>0</v>
      </c>
      <c r="G47" s="16"/>
      <c r="H47" s="14"/>
      <c r="I47" s="73">
        <f>D47*H47/1000000</f>
        <v>0</v>
      </c>
      <c r="J47" s="61" t="s">
        <v>99</v>
      </c>
      <c r="K47" s="80">
        <f>F47*G47</f>
        <v>0</v>
      </c>
    </row>
    <row r="48" spans="1:11" ht="13.5" thickBot="1" x14ac:dyDescent="0.25">
      <c r="A48" s="90"/>
      <c r="B48" s="91"/>
      <c r="C48" s="92"/>
      <c r="D48" s="27"/>
      <c r="E48" s="16"/>
      <c r="F48" s="72">
        <f>D48*E48</f>
        <v>0</v>
      </c>
      <c r="G48" s="16"/>
      <c r="H48" s="14"/>
      <c r="I48" s="73">
        <f>D48*H48/1000000</f>
        <v>0</v>
      </c>
      <c r="J48" s="61" t="s">
        <v>99</v>
      </c>
      <c r="K48" s="80">
        <f>F48*G48</f>
        <v>0</v>
      </c>
    </row>
    <row r="49" spans="1:11" x14ac:dyDescent="0.2">
      <c r="A49" s="60" t="s">
        <v>139</v>
      </c>
      <c r="B49" s="61"/>
      <c r="C49" s="61"/>
      <c r="D49" s="61"/>
    </row>
    <row r="52" spans="1:11" ht="13.5" thickBot="1" x14ac:dyDescent="0.25"/>
    <row r="53" spans="1:11" x14ac:dyDescent="0.2">
      <c r="A53" s="1" t="s">
        <v>145</v>
      </c>
      <c r="B53" s="7"/>
      <c r="C53" s="7"/>
      <c r="D53" s="7"/>
      <c r="E53" s="67" t="s">
        <v>18</v>
      </c>
      <c r="F53" s="21" t="s">
        <v>142</v>
      </c>
      <c r="G53" s="68" t="s">
        <v>5</v>
      </c>
      <c r="H53" s="62" t="s">
        <v>10</v>
      </c>
      <c r="I53" s="69" t="s">
        <v>24</v>
      </c>
      <c r="K53" s="79" t="s">
        <v>23</v>
      </c>
    </row>
    <row r="54" spans="1:11" ht="13.5" thickBot="1" x14ac:dyDescent="0.25">
      <c r="A54" s="2"/>
      <c r="B54" s="3"/>
      <c r="C54" s="3"/>
      <c r="D54" s="3"/>
      <c r="E54" s="33" t="s">
        <v>19</v>
      </c>
      <c r="F54" s="34" t="s">
        <v>143</v>
      </c>
      <c r="G54" s="22" t="s">
        <v>17</v>
      </c>
      <c r="H54" s="70" t="s">
        <v>11</v>
      </c>
      <c r="I54" s="63"/>
      <c r="K54" s="80"/>
    </row>
    <row r="55" spans="1:11" ht="13.5" thickBot="1" x14ac:dyDescent="0.25">
      <c r="A55" s="2" t="s">
        <v>128</v>
      </c>
      <c r="B55" s="3"/>
      <c r="C55" s="3"/>
      <c r="D55" s="27"/>
      <c r="E55" s="23">
        <v>1</v>
      </c>
      <c r="F55" s="72">
        <f t="shared" ref="F55:F70" si="3">D55*E55</f>
        <v>0</v>
      </c>
      <c r="G55" s="65">
        <v>1.8594583298716332</v>
      </c>
      <c r="H55" s="13">
        <v>580.1</v>
      </c>
      <c r="I55" s="73">
        <f>F55*H55/1000000</f>
        <v>0</v>
      </c>
      <c r="K55" s="80">
        <f t="shared" ref="K55:K70" si="4">F55*G55</f>
        <v>0</v>
      </c>
    </row>
    <row r="56" spans="1:11" ht="13.5" thickBot="1" x14ac:dyDescent="0.25">
      <c r="A56" s="2" t="s">
        <v>144</v>
      </c>
      <c r="B56" s="3"/>
      <c r="C56" s="3"/>
      <c r="D56" s="27"/>
      <c r="E56" s="23">
        <v>1</v>
      </c>
      <c r="F56" s="72">
        <f t="shared" si="3"/>
        <v>0</v>
      </c>
      <c r="G56" s="65">
        <v>1.19</v>
      </c>
      <c r="H56" s="13">
        <v>325.10000000000002</v>
      </c>
      <c r="I56" s="73">
        <f t="shared" ref="I56:I70" si="5">F56*H56/1000000</f>
        <v>0</v>
      </c>
      <c r="K56" s="80">
        <f t="shared" si="4"/>
        <v>0</v>
      </c>
    </row>
    <row r="57" spans="1:11" ht="13.5" thickBot="1" x14ac:dyDescent="0.25">
      <c r="A57" s="2" t="s">
        <v>4</v>
      </c>
      <c r="B57" s="3"/>
      <c r="C57" s="3"/>
      <c r="D57" s="27"/>
      <c r="E57" s="17">
        <v>9.9700000000000006</v>
      </c>
      <c r="F57" s="72">
        <f t="shared" si="3"/>
        <v>0</v>
      </c>
      <c r="G57" s="65">
        <v>1.19</v>
      </c>
      <c r="H57" s="13">
        <v>325.10000000000002</v>
      </c>
      <c r="I57" s="73">
        <f t="shared" si="5"/>
        <v>0</v>
      </c>
      <c r="K57" s="80">
        <f t="shared" si="4"/>
        <v>0</v>
      </c>
    </row>
    <row r="58" spans="1:11" ht="13.5" thickBot="1" x14ac:dyDescent="0.25">
      <c r="A58" s="2" t="s">
        <v>12</v>
      </c>
      <c r="B58" s="3"/>
      <c r="C58" s="3"/>
      <c r="D58" s="27"/>
      <c r="E58" s="17">
        <v>10.4</v>
      </c>
      <c r="F58" s="72">
        <f t="shared" si="3"/>
        <v>0</v>
      </c>
      <c r="G58" s="65">
        <v>1.1499999999999999</v>
      </c>
      <c r="H58" s="13">
        <v>246</v>
      </c>
      <c r="I58" s="73">
        <f t="shared" si="5"/>
        <v>0</v>
      </c>
      <c r="K58" s="80">
        <f t="shared" si="4"/>
        <v>0</v>
      </c>
    </row>
    <row r="59" spans="1:11" ht="13.5" thickBot="1" x14ac:dyDescent="0.25">
      <c r="A59" s="2" t="s">
        <v>21</v>
      </c>
      <c r="B59" s="3"/>
      <c r="C59" s="3"/>
      <c r="D59" s="27"/>
      <c r="E59" s="17">
        <v>1</v>
      </c>
      <c r="F59" s="72">
        <f t="shared" si="3"/>
        <v>0</v>
      </c>
      <c r="G59" s="65">
        <v>1.1499999999999999</v>
      </c>
      <c r="H59" s="13">
        <v>246</v>
      </c>
      <c r="I59" s="73">
        <f t="shared" si="5"/>
        <v>0</v>
      </c>
      <c r="K59" s="80">
        <f t="shared" si="4"/>
        <v>0</v>
      </c>
    </row>
    <row r="60" spans="1:11" ht="13.5" thickBot="1" x14ac:dyDescent="0.25">
      <c r="A60" s="2" t="s">
        <v>28</v>
      </c>
      <c r="B60" s="3"/>
      <c r="C60" s="3"/>
      <c r="D60" s="27"/>
      <c r="E60" s="17">
        <v>12.9</v>
      </c>
      <c r="F60" s="72">
        <f t="shared" si="3"/>
        <v>0</v>
      </c>
      <c r="G60" s="65">
        <v>1.1100000000000001</v>
      </c>
      <c r="H60" s="13">
        <v>284.89999999999998</v>
      </c>
      <c r="I60" s="73">
        <f t="shared" si="5"/>
        <v>0</v>
      </c>
      <c r="K60" s="80">
        <f t="shared" si="4"/>
        <v>0</v>
      </c>
    </row>
    <row r="61" spans="1:11" ht="13.5" thickBot="1" x14ac:dyDescent="0.25">
      <c r="A61" s="2" t="s">
        <v>22</v>
      </c>
      <c r="B61" s="3"/>
      <c r="C61" s="3"/>
      <c r="D61" s="27"/>
      <c r="E61" s="17">
        <v>5.6</v>
      </c>
      <c r="F61" s="72">
        <f t="shared" si="3"/>
        <v>0</v>
      </c>
      <c r="G61" s="65">
        <v>1.21</v>
      </c>
      <c r="H61" s="13">
        <v>408</v>
      </c>
      <c r="I61" s="73">
        <f t="shared" si="5"/>
        <v>0</v>
      </c>
      <c r="K61" s="80">
        <f t="shared" si="4"/>
        <v>0</v>
      </c>
    </row>
    <row r="62" spans="1:11" ht="13.5" thickBot="1" x14ac:dyDescent="0.25">
      <c r="A62" s="2" t="s">
        <v>16</v>
      </c>
      <c r="B62" s="3"/>
      <c r="C62" s="3"/>
      <c r="D62" s="27"/>
      <c r="E62" s="17">
        <v>7.97</v>
      </c>
      <c r="F62" s="72">
        <f t="shared" si="3"/>
        <v>0</v>
      </c>
      <c r="G62" s="65">
        <v>1.08</v>
      </c>
      <c r="H62" s="13">
        <v>436.2</v>
      </c>
      <c r="I62" s="73">
        <f t="shared" si="5"/>
        <v>0</v>
      </c>
      <c r="K62" s="80">
        <f t="shared" si="4"/>
        <v>0</v>
      </c>
    </row>
    <row r="63" spans="1:11" ht="13.5" thickBot="1" x14ac:dyDescent="0.25">
      <c r="A63" s="2" t="s">
        <v>7</v>
      </c>
      <c r="B63" s="3"/>
      <c r="C63" s="3"/>
      <c r="D63" s="27"/>
      <c r="E63" s="17">
        <v>4.3</v>
      </c>
      <c r="F63" s="72">
        <f t="shared" si="3"/>
        <v>0</v>
      </c>
      <c r="G63" s="65">
        <v>7.0000000000000007E-2</v>
      </c>
      <c r="H63" s="13">
        <v>24.8</v>
      </c>
      <c r="I63" s="73">
        <f t="shared" si="5"/>
        <v>0</v>
      </c>
      <c r="K63" s="80">
        <f t="shared" si="4"/>
        <v>0</v>
      </c>
    </row>
    <row r="64" spans="1:11" ht="13.5" thickBot="1" x14ac:dyDescent="0.25">
      <c r="A64" s="2" t="s">
        <v>8</v>
      </c>
      <c r="B64" s="3"/>
      <c r="C64" s="3"/>
      <c r="D64" s="27"/>
      <c r="E64" s="17">
        <v>4.9000000000000004</v>
      </c>
      <c r="F64" s="72">
        <f t="shared" si="3"/>
        <v>0</v>
      </c>
      <c r="G64" s="65">
        <v>0.09</v>
      </c>
      <c r="H64" s="13">
        <v>28.3</v>
      </c>
      <c r="I64" s="73">
        <f t="shared" si="5"/>
        <v>0</v>
      </c>
      <c r="K64" s="80">
        <f t="shared" si="4"/>
        <v>0</v>
      </c>
    </row>
    <row r="65" spans="1:11" ht="13.5" thickBot="1" x14ac:dyDescent="0.25">
      <c r="A65" s="2" t="s">
        <v>170</v>
      </c>
      <c r="B65" s="3"/>
      <c r="C65" s="3"/>
      <c r="D65" s="27"/>
      <c r="E65" s="17">
        <v>1</v>
      </c>
      <c r="F65" s="72">
        <f t="shared" si="3"/>
        <v>0</v>
      </c>
      <c r="G65" s="65">
        <v>0.3</v>
      </c>
      <c r="H65" s="13">
        <v>75</v>
      </c>
      <c r="I65" s="73">
        <f t="shared" si="5"/>
        <v>0</v>
      </c>
      <c r="K65" s="80">
        <f t="shared" si="4"/>
        <v>0</v>
      </c>
    </row>
    <row r="66" spans="1:11" ht="13.5" thickBot="1" x14ac:dyDescent="0.25">
      <c r="A66" s="2" t="s">
        <v>20</v>
      </c>
      <c r="B66" s="3"/>
      <c r="D66" s="27"/>
      <c r="E66" s="17">
        <v>1</v>
      </c>
      <c r="F66" s="72">
        <f t="shared" si="3"/>
        <v>0</v>
      </c>
      <c r="G66" s="65">
        <v>0.62</v>
      </c>
      <c r="H66" s="13">
        <v>97.7</v>
      </c>
      <c r="I66" s="73">
        <f t="shared" si="5"/>
        <v>0</v>
      </c>
      <c r="K66" s="80">
        <f t="shared" si="4"/>
        <v>0</v>
      </c>
    </row>
    <row r="67" spans="1:11" ht="13.5" thickBot="1" x14ac:dyDescent="0.25">
      <c r="A67" s="2" t="s">
        <v>25</v>
      </c>
      <c r="B67" s="3"/>
      <c r="D67" s="27"/>
      <c r="E67" s="17">
        <v>1</v>
      </c>
      <c r="F67" s="72">
        <f t="shared" si="3"/>
        <v>0</v>
      </c>
      <c r="G67" s="65">
        <v>0.91</v>
      </c>
      <c r="H67" s="13">
        <v>254.7</v>
      </c>
      <c r="I67" s="73">
        <f t="shared" si="5"/>
        <v>0</v>
      </c>
      <c r="K67" s="80">
        <f t="shared" si="4"/>
        <v>0</v>
      </c>
    </row>
    <row r="68" spans="1:11" ht="13.5" thickBot="1" x14ac:dyDescent="0.25">
      <c r="A68" s="88" t="s">
        <v>166</v>
      </c>
      <c r="B68" s="89"/>
      <c r="C68" s="89"/>
      <c r="D68" s="27"/>
      <c r="E68" s="17">
        <f>34590*0.0002777777778</f>
        <v>9.6083333341020012</v>
      </c>
      <c r="F68" s="72">
        <f t="shared" si="3"/>
        <v>0</v>
      </c>
      <c r="G68" s="85">
        <v>0.18</v>
      </c>
      <c r="H68" s="86">
        <v>47</v>
      </c>
      <c r="I68" s="73">
        <f t="shared" si="5"/>
        <v>0</v>
      </c>
      <c r="K68" s="80">
        <f t="shared" si="4"/>
        <v>0</v>
      </c>
    </row>
    <row r="69" spans="1:11" ht="13.5" thickBot="1" x14ac:dyDescent="0.25">
      <c r="A69" s="81"/>
      <c r="B69" s="82"/>
      <c r="C69" s="82"/>
      <c r="D69" s="27"/>
      <c r="E69" s="16"/>
      <c r="F69" s="72">
        <f t="shared" si="3"/>
        <v>0</v>
      </c>
      <c r="G69" s="66"/>
      <c r="H69" s="14"/>
      <c r="I69" s="73">
        <f t="shared" si="5"/>
        <v>0</v>
      </c>
      <c r="K69" s="80">
        <f t="shared" si="4"/>
        <v>0</v>
      </c>
    </row>
    <row r="70" spans="1:11" ht="13.5" thickBot="1" x14ac:dyDescent="0.25">
      <c r="A70" s="90"/>
      <c r="B70" s="91"/>
      <c r="C70" s="91"/>
      <c r="D70" s="27"/>
      <c r="E70" s="16"/>
      <c r="F70" s="72">
        <f t="shared" si="3"/>
        <v>0</v>
      </c>
      <c r="G70" s="66"/>
      <c r="H70" s="14"/>
      <c r="I70" s="73">
        <f t="shared" si="5"/>
        <v>0</v>
      </c>
      <c r="K70" s="80">
        <f t="shared" si="4"/>
        <v>0</v>
      </c>
    </row>
    <row r="71" spans="1:11" ht="13.5" thickBot="1" x14ac:dyDescent="0.25">
      <c r="A71" s="88" t="s">
        <v>150</v>
      </c>
      <c r="B71" s="89"/>
      <c r="C71" s="89"/>
      <c r="D71" s="89"/>
      <c r="E71" s="93"/>
      <c r="K71" s="80"/>
    </row>
    <row r="72" spans="1:11" x14ac:dyDescent="0.2">
      <c r="K72" s="80"/>
    </row>
    <row r="73" spans="1:11" ht="13.5" thickBot="1" x14ac:dyDescent="0.25">
      <c r="K73" s="80"/>
    </row>
    <row r="74" spans="1:11" x14ac:dyDescent="0.2">
      <c r="A74" s="1" t="s">
        <v>146</v>
      </c>
      <c r="B74" s="7"/>
      <c r="C74" s="7"/>
      <c r="D74" s="7"/>
      <c r="E74" s="25" t="s">
        <v>18</v>
      </c>
      <c r="F74" s="21" t="s">
        <v>142</v>
      </c>
      <c r="G74" s="4" t="s">
        <v>5</v>
      </c>
      <c r="H74" s="5" t="s">
        <v>10</v>
      </c>
      <c r="I74" s="69" t="s">
        <v>24</v>
      </c>
      <c r="K74" s="79" t="s">
        <v>23</v>
      </c>
    </row>
    <row r="75" spans="1:11" ht="13.5" thickBot="1" x14ac:dyDescent="0.25">
      <c r="A75" s="2"/>
      <c r="B75" s="3"/>
      <c r="C75" s="3"/>
      <c r="D75" s="3"/>
      <c r="E75" s="6" t="s">
        <v>19</v>
      </c>
      <c r="F75" s="34" t="s">
        <v>143</v>
      </c>
      <c r="G75" s="12" t="s">
        <v>17</v>
      </c>
      <c r="H75" s="20" t="s">
        <v>11</v>
      </c>
      <c r="I75" s="63"/>
      <c r="K75" s="80"/>
    </row>
    <row r="76" spans="1:11" ht="13.5" thickBot="1" x14ac:dyDescent="0.25">
      <c r="A76" s="2" t="s">
        <v>129</v>
      </c>
      <c r="B76" s="3"/>
      <c r="C76" s="3"/>
      <c r="D76" s="27"/>
      <c r="E76" s="17">
        <v>1</v>
      </c>
      <c r="F76" s="72">
        <f>D76*E76</f>
        <v>0</v>
      </c>
      <c r="G76" s="65">
        <v>1.8594583298716332</v>
      </c>
      <c r="H76" s="13">
        <v>580.1</v>
      </c>
      <c r="I76" s="73">
        <f>D76*H76/1000000</f>
        <v>0</v>
      </c>
      <c r="J76" s="61" t="s">
        <v>99</v>
      </c>
      <c r="K76" s="80">
        <f>F76*G76</f>
        <v>0</v>
      </c>
    </row>
    <row r="77" spans="1:11" ht="13.5" thickBot="1" x14ac:dyDescent="0.25">
      <c r="A77" s="2" t="s">
        <v>130</v>
      </c>
      <c r="B77" s="3"/>
      <c r="C77" s="3"/>
      <c r="D77" s="27"/>
      <c r="E77" s="17">
        <v>1</v>
      </c>
      <c r="F77" s="72">
        <f>D77*E77</f>
        <v>0</v>
      </c>
      <c r="G77" s="15">
        <f>G76-0.210942843144715</f>
        <v>1.6485154867269181</v>
      </c>
      <c r="H77" s="13">
        <f>H76-61.5102719550439</f>
        <v>518.58972804495613</v>
      </c>
      <c r="I77" s="73">
        <f>D77*H77/1000000</f>
        <v>0</v>
      </c>
      <c r="J77" s="61" t="s">
        <v>99</v>
      </c>
      <c r="K77" s="80">
        <f>F77*G77</f>
        <v>0</v>
      </c>
    </row>
    <row r="78" spans="1:11" ht="13.5" thickBot="1" x14ac:dyDescent="0.25">
      <c r="A78" s="2" t="s">
        <v>131</v>
      </c>
      <c r="B78" s="3"/>
      <c r="C78" s="3"/>
      <c r="D78" s="27"/>
      <c r="E78" s="17">
        <v>1</v>
      </c>
      <c r="F78" s="72">
        <f>D78*E78</f>
        <v>0</v>
      </c>
      <c r="G78" s="15">
        <f>G76-0.0253351752079318</f>
        <v>1.8341231546637013</v>
      </c>
      <c r="H78" s="13">
        <f>H76-9.17670588429099</f>
        <v>570.92329411570904</v>
      </c>
      <c r="I78" s="73">
        <f>D78*H78/1000000</f>
        <v>0</v>
      </c>
      <c r="J78" s="61" t="s">
        <v>99</v>
      </c>
      <c r="K78" s="80">
        <f>F78*G78</f>
        <v>0</v>
      </c>
    </row>
    <row r="79" spans="1:11" ht="13.5" thickBot="1" x14ac:dyDescent="0.25">
      <c r="A79" s="90"/>
      <c r="B79" s="91"/>
      <c r="C79" s="92"/>
      <c r="D79" s="27"/>
      <c r="E79" s="16"/>
      <c r="F79" s="72">
        <f>D79*E79</f>
        <v>0</v>
      </c>
      <c r="G79" s="16"/>
      <c r="H79" s="14"/>
      <c r="I79" s="73">
        <f>D79*H79/1000000</f>
        <v>0</v>
      </c>
      <c r="J79" s="61" t="s">
        <v>99</v>
      </c>
      <c r="K79" s="80">
        <f>F79*G79</f>
        <v>0</v>
      </c>
    </row>
    <row r="80" spans="1:11" ht="13.5" thickBot="1" x14ac:dyDescent="0.25">
      <c r="A80" s="90"/>
      <c r="B80" s="91"/>
      <c r="C80" s="92"/>
      <c r="D80" s="27"/>
      <c r="E80" s="16"/>
      <c r="F80" s="72">
        <f>D80*E80</f>
        <v>0</v>
      </c>
      <c r="G80" s="16"/>
      <c r="H80" s="14"/>
      <c r="I80" s="73">
        <f>D80*H80/1000000</f>
        <v>0</v>
      </c>
      <c r="J80" s="61" t="s">
        <v>99</v>
      </c>
      <c r="K80" s="80">
        <f>F80*G80</f>
        <v>0</v>
      </c>
    </row>
    <row r="81" spans="1:10" x14ac:dyDescent="0.2">
      <c r="A81" s="60" t="s">
        <v>139</v>
      </c>
      <c r="B81" s="61"/>
      <c r="C81" s="61"/>
      <c r="D81" s="61"/>
    </row>
    <row r="83" spans="1:10" x14ac:dyDescent="0.2">
      <c r="A83" s="26" t="s">
        <v>147</v>
      </c>
    </row>
    <row r="85" spans="1:10" ht="13.5" thickBot="1" x14ac:dyDescent="0.25"/>
    <row r="86" spans="1:10" ht="13.5" thickBot="1" x14ac:dyDescent="0.25">
      <c r="A86" s="8" t="s">
        <v>133</v>
      </c>
      <c r="B86" s="9"/>
      <c r="C86" s="9"/>
      <c r="D86" s="9"/>
      <c r="E86" s="9"/>
      <c r="F86" s="9"/>
      <c r="G86" s="76">
        <f>(SUM(F23:F38)-SUM(F44:F48))/1000</f>
        <v>0</v>
      </c>
      <c r="H86" s="31" t="s">
        <v>169</v>
      </c>
      <c r="I86" s="74">
        <f>G86*3.6</f>
        <v>0</v>
      </c>
      <c r="J86" s="31" t="s">
        <v>13</v>
      </c>
    </row>
    <row r="87" spans="1:10" ht="13.5" thickBot="1" x14ac:dyDescent="0.25">
      <c r="A87" s="3"/>
      <c r="B87" s="3"/>
      <c r="C87" s="3"/>
      <c r="D87" s="3"/>
      <c r="E87" s="3"/>
      <c r="F87" s="3"/>
      <c r="G87" s="3"/>
      <c r="H87" s="3"/>
    </row>
    <row r="88" spans="1:10" ht="13.5" thickBot="1" x14ac:dyDescent="0.25">
      <c r="A88" s="8" t="s">
        <v>134</v>
      </c>
      <c r="B88" s="9"/>
      <c r="C88" s="9"/>
      <c r="D88" s="9"/>
      <c r="E88" s="9"/>
      <c r="F88" s="9"/>
      <c r="G88" s="77">
        <f>(SUM(K23:K38)-SUM(K44:K48))/1000</f>
        <v>0</v>
      </c>
      <c r="H88" s="58" t="s">
        <v>169</v>
      </c>
      <c r="I88" s="78">
        <f>G88*3.6</f>
        <v>0</v>
      </c>
      <c r="J88" s="75" t="s">
        <v>13</v>
      </c>
    </row>
    <row r="89" spans="1:10" ht="13.5" thickBot="1" x14ac:dyDescent="0.25">
      <c r="A89" s="3"/>
      <c r="B89" s="3"/>
      <c r="C89" s="3"/>
      <c r="D89" s="3"/>
      <c r="E89" s="3"/>
      <c r="F89" s="3"/>
      <c r="G89" s="3"/>
      <c r="H89" s="3"/>
    </row>
    <row r="90" spans="1:10" ht="13.5" thickBot="1" x14ac:dyDescent="0.25">
      <c r="A90" s="84" t="s">
        <v>135</v>
      </c>
      <c r="B90" s="9"/>
      <c r="C90" s="9"/>
      <c r="D90" s="9"/>
      <c r="E90" s="9"/>
      <c r="F90" s="9"/>
      <c r="G90" s="59">
        <f>SUM(I23:I38)-SUM(I44:I48)</f>
        <v>0</v>
      </c>
      <c r="H90" s="58" t="s">
        <v>14</v>
      </c>
    </row>
    <row r="91" spans="1:10" x14ac:dyDescent="0.2">
      <c r="A91" s="3"/>
      <c r="B91" s="3"/>
      <c r="C91" s="3"/>
      <c r="D91" s="3"/>
      <c r="E91" s="3"/>
      <c r="F91" s="3"/>
      <c r="G91" s="29"/>
      <c r="H91" s="3"/>
    </row>
    <row r="92" spans="1:10" ht="13.5" thickBot="1" x14ac:dyDescent="0.25">
      <c r="A92" s="3"/>
      <c r="B92" s="3"/>
      <c r="C92" s="3"/>
      <c r="D92" s="3"/>
      <c r="E92" s="3"/>
      <c r="F92" s="3"/>
      <c r="G92" s="29"/>
      <c r="H92" s="3"/>
    </row>
    <row r="93" spans="1:10" ht="13.5" thickBot="1" x14ac:dyDescent="0.25">
      <c r="A93" s="8" t="s">
        <v>136</v>
      </c>
      <c r="B93" s="9"/>
      <c r="C93" s="9"/>
      <c r="D93" s="9"/>
      <c r="E93" s="9"/>
      <c r="F93" s="9"/>
      <c r="G93" s="76">
        <f>(SUM(F55:F70)-SUM(F76:F80))/1000</f>
        <v>0</v>
      </c>
      <c r="H93" s="31" t="s">
        <v>169</v>
      </c>
      <c r="I93" s="74">
        <f>G93*3.6</f>
        <v>0</v>
      </c>
      <c r="J93" s="31" t="s">
        <v>13</v>
      </c>
    </row>
    <row r="94" spans="1:10" ht="13.5" thickBot="1" x14ac:dyDescent="0.25">
      <c r="A94" s="3"/>
      <c r="B94" s="3"/>
      <c r="C94" s="3"/>
      <c r="D94" s="3"/>
      <c r="E94" s="3"/>
      <c r="F94" s="3"/>
      <c r="G94" s="29"/>
      <c r="H94" s="3"/>
    </row>
    <row r="95" spans="1:10" ht="13.5" thickBot="1" x14ac:dyDescent="0.25">
      <c r="A95" s="8" t="s">
        <v>138</v>
      </c>
      <c r="B95" s="9"/>
      <c r="C95" s="9"/>
      <c r="D95" s="9"/>
      <c r="E95" s="9"/>
      <c r="F95" s="9"/>
      <c r="G95" s="77">
        <f>(SUM(K55:K70)-SUM(K76:K80))/1000</f>
        <v>0</v>
      </c>
      <c r="H95" s="58" t="s">
        <v>169</v>
      </c>
      <c r="I95" s="78">
        <f>G95*3.6</f>
        <v>0</v>
      </c>
      <c r="J95" s="75" t="s">
        <v>13</v>
      </c>
    </row>
    <row r="96" spans="1:10" ht="13.5" thickBot="1" x14ac:dyDescent="0.25">
      <c r="A96" s="3"/>
      <c r="B96" s="3"/>
      <c r="C96" s="3"/>
      <c r="D96" s="3"/>
      <c r="E96" s="3"/>
      <c r="F96" s="3"/>
      <c r="G96" s="3"/>
      <c r="H96" s="3"/>
    </row>
    <row r="97" spans="1:10" ht="13.5" thickBot="1" x14ac:dyDescent="0.25">
      <c r="A97" s="8" t="s">
        <v>137</v>
      </c>
      <c r="B97" s="9"/>
      <c r="C97" s="9"/>
      <c r="D97" s="9"/>
      <c r="E97" s="9"/>
      <c r="F97" s="9"/>
      <c r="G97" s="59">
        <f>SUM(I55:I70)-SUM(I76:I80)</f>
        <v>0</v>
      </c>
      <c r="H97" s="58" t="s">
        <v>14</v>
      </c>
    </row>
    <row r="99" spans="1:10" ht="13.5" thickBot="1" x14ac:dyDescent="0.25"/>
    <row r="100" spans="1:10" ht="13.5" thickBot="1" x14ac:dyDescent="0.25">
      <c r="A100" s="8" t="s">
        <v>148</v>
      </c>
      <c r="B100" s="9"/>
      <c r="C100" s="9"/>
      <c r="D100" s="9"/>
      <c r="E100" s="9"/>
      <c r="F100" s="9"/>
      <c r="G100" s="76">
        <f>G86-G93</f>
        <v>0</v>
      </c>
      <c r="H100" s="31" t="s">
        <v>169</v>
      </c>
      <c r="I100" s="74">
        <f>G100*3.6</f>
        <v>0</v>
      </c>
      <c r="J100" s="31" t="s">
        <v>13</v>
      </c>
    </row>
    <row r="101" spans="1:10" ht="13.5" thickBot="1" x14ac:dyDescent="0.25"/>
    <row r="102" spans="1:10" ht="13.5" thickBot="1" x14ac:dyDescent="0.25">
      <c r="A102" s="8" t="s">
        <v>149</v>
      </c>
      <c r="B102" s="9"/>
      <c r="C102" s="9"/>
      <c r="D102" s="9"/>
      <c r="E102" s="9"/>
      <c r="F102" s="9"/>
      <c r="G102" s="77">
        <f>G88-G95</f>
        <v>0</v>
      </c>
      <c r="H102" s="58" t="s">
        <v>169</v>
      </c>
      <c r="I102" s="57">
        <f>G102*3.6</f>
        <v>0</v>
      </c>
      <c r="J102" s="58" t="s">
        <v>13</v>
      </c>
    </row>
    <row r="104" spans="1:10" ht="13.5" thickBot="1" x14ac:dyDescent="0.25"/>
    <row r="105" spans="1:10" ht="13.5" thickBot="1" x14ac:dyDescent="0.25">
      <c r="A105" s="8" t="s">
        <v>26</v>
      </c>
      <c r="B105" s="9"/>
      <c r="C105" s="9"/>
      <c r="D105" s="9"/>
      <c r="E105" s="9"/>
      <c r="F105" s="9"/>
      <c r="G105" s="32">
        <f>G90-G97</f>
        <v>0</v>
      </c>
      <c r="H105" s="31" t="s">
        <v>14</v>
      </c>
    </row>
    <row r="109" spans="1:10" x14ac:dyDescent="0.2">
      <c r="A109" t="s">
        <v>174</v>
      </c>
    </row>
  </sheetData>
  <mergeCells count="11">
    <mergeCell ref="A36:C36"/>
    <mergeCell ref="A47:C47"/>
    <mergeCell ref="A37:C37"/>
    <mergeCell ref="A80:C80"/>
    <mergeCell ref="A68:C68"/>
    <mergeCell ref="A79:C79"/>
    <mergeCell ref="A70:C70"/>
    <mergeCell ref="A71:E71"/>
    <mergeCell ref="A38:C38"/>
    <mergeCell ref="A48:C48"/>
    <mergeCell ref="A39:E39"/>
  </mergeCells>
  <phoneticPr fontId="2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  <rowBreaks count="2" manualBreakCount="2">
    <brk id="51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3"/>
  <sheetViews>
    <sheetView zoomScaleNormal="100" workbookViewId="0">
      <selection activeCell="F7" sqref="F7"/>
    </sheetView>
  </sheetViews>
  <sheetFormatPr baseColWidth="10" defaultRowHeight="12.75" x14ac:dyDescent="0.2"/>
  <cols>
    <col min="1" max="1" width="30.5" customWidth="1"/>
    <col min="2" max="2" width="11.375" customWidth="1"/>
    <col min="3" max="3" width="13.5" customWidth="1"/>
    <col min="4" max="4" width="11.125" customWidth="1"/>
    <col min="5" max="5" width="8.875" customWidth="1"/>
    <col min="6" max="6" width="12.625" customWidth="1"/>
    <col min="7" max="7" width="10.25" customWidth="1"/>
  </cols>
  <sheetData>
    <row r="2" spans="1:7" x14ac:dyDescent="0.2">
      <c r="A2" s="26" t="s">
        <v>27</v>
      </c>
    </row>
    <row r="4" spans="1:7" x14ac:dyDescent="0.2">
      <c r="A4" t="s">
        <v>171</v>
      </c>
    </row>
    <row r="6" spans="1:7" x14ac:dyDescent="0.2">
      <c r="A6" s="26" t="s">
        <v>29</v>
      </c>
      <c r="B6" t="s">
        <v>30</v>
      </c>
      <c r="C6" s="24" t="s">
        <v>5</v>
      </c>
      <c r="D6" s="24" t="s">
        <v>10</v>
      </c>
      <c r="G6" s="37"/>
    </row>
    <row r="7" spans="1:7" x14ac:dyDescent="0.2">
      <c r="B7" t="s">
        <v>31</v>
      </c>
      <c r="C7" s="35" t="s">
        <v>17</v>
      </c>
      <c r="D7" s="18" t="s">
        <v>11</v>
      </c>
      <c r="G7" s="36"/>
    </row>
    <row r="8" spans="1:7" x14ac:dyDescent="0.2">
      <c r="A8" t="s">
        <v>6</v>
      </c>
      <c r="B8" s="39">
        <v>1</v>
      </c>
      <c r="C8" s="39">
        <v>1.8594583298716332</v>
      </c>
      <c r="D8" s="40">
        <v>580.14789760537383</v>
      </c>
    </row>
    <row r="9" spans="1:7" x14ac:dyDescent="0.2">
      <c r="A9" t="s">
        <v>4</v>
      </c>
      <c r="B9" s="39">
        <v>9.9700000000000006</v>
      </c>
      <c r="C9" s="39">
        <v>1.1696647781340788</v>
      </c>
      <c r="D9" s="40">
        <v>318.82567310773345</v>
      </c>
    </row>
    <row r="10" spans="1:7" x14ac:dyDescent="0.2">
      <c r="A10" t="s">
        <v>12</v>
      </c>
      <c r="B10" s="39">
        <v>10.4</v>
      </c>
      <c r="C10" s="39">
        <v>1.1472784488686802</v>
      </c>
      <c r="D10" s="40">
        <v>246.03261848489703</v>
      </c>
    </row>
    <row r="11" spans="1:7" x14ac:dyDescent="0.2">
      <c r="A11" t="s">
        <v>21</v>
      </c>
      <c r="B11" s="39">
        <v>1</v>
      </c>
      <c r="C11" s="39">
        <v>1.1472784488686802</v>
      </c>
      <c r="D11" s="40">
        <v>246.03261848489703</v>
      </c>
    </row>
    <row r="12" spans="1:7" x14ac:dyDescent="0.2">
      <c r="A12" t="s">
        <v>28</v>
      </c>
      <c r="B12" s="39">
        <v>12.9</v>
      </c>
      <c r="C12" s="39">
        <v>1.1307410017448292</v>
      </c>
      <c r="D12" s="40">
        <v>269.34642369821705</v>
      </c>
    </row>
    <row r="13" spans="1:7" x14ac:dyDescent="0.2">
      <c r="A13" t="s">
        <v>22</v>
      </c>
      <c r="B13" s="39">
        <v>5.6</v>
      </c>
      <c r="C13" s="39">
        <v>1.0926600917221243</v>
      </c>
      <c r="D13" s="40">
        <v>407.38787272968329</v>
      </c>
    </row>
    <row r="14" spans="1:7" x14ac:dyDescent="0.2">
      <c r="A14" t="s">
        <v>16</v>
      </c>
      <c r="B14" s="39">
        <v>7.97</v>
      </c>
      <c r="C14" s="39">
        <v>1.08</v>
      </c>
      <c r="D14" s="40">
        <v>437.91725534434897</v>
      </c>
    </row>
    <row r="15" spans="1:7" x14ac:dyDescent="0.2">
      <c r="A15" t="s">
        <v>7</v>
      </c>
      <c r="B15" s="39">
        <v>4.3</v>
      </c>
      <c r="C15" s="39">
        <v>6.5808358994758495E-2</v>
      </c>
      <c r="D15" s="40">
        <v>24.767316210265047</v>
      </c>
      <c r="E15" t="s">
        <v>99</v>
      </c>
    </row>
    <row r="16" spans="1:7" x14ac:dyDescent="0.2">
      <c r="A16" t="s">
        <v>8</v>
      </c>
      <c r="B16" s="39">
        <v>4.9000000000000004</v>
      </c>
      <c r="C16" s="39">
        <v>8.5537036265950064E-2</v>
      </c>
      <c r="D16" s="40">
        <v>28.314657392062699</v>
      </c>
      <c r="E16" t="s">
        <v>99</v>
      </c>
    </row>
    <row r="17" spans="1:6" x14ac:dyDescent="0.2">
      <c r="A17" t="s">
        <v>20</v>
      </c>
      <c r="B17" s="39">
        <v>1</v>
      </c>
      <c r="C17" s="39">
        <v>0.62</v>
      </c>
      <c r="D17" s="40">
        <v>97.7</v>
      </c>
      <c r="E17" t="s">
        <v>99</v>
      </c>
      <c r="F17" t="s">
        <v>172</v>
      </c>
    </row>
    <row r="18" spans="1:6" x14ac:dyDescent="0.2">
      <c r="A18" t="s">
        <v>25</v>
      </c>
      <c r="B18" s="39">
        <v>1</v>
      </c>
      <c r="C18" s="39">
        <v>0.90999415865969646</v>
      </c>
      <c r="D18" s="40">
        <v>254.66952024684792</v>
      </c>
      <c r="E18" t="s">
        <v>99</v>
      </c>
    </row>
    <row r="20" spans="1:6" x14ac:dyDescent="0.2">
      <c r="A20" s="42" t="s">
        <v>6</v>
      </c>
      <c r="B20" s="39">
        <v>1</v>
      </c>
      <c r="C20" s="39">
        <v>2.65</v>
      </c>
      <c r="D20" s="40">
        <v>641.29999999999995</v>
      </c>
    </row>
    <row r="21" spans="1:6" x14ac:dyDescent="0.2">
      <c r="A21" t="s">
        <v>15</v>
      </c>
      <c r="B21" s="39">
        <v>1</v>
      </c>
      <c r="C21" s="39">
        <v>0.4</v>
      </c>
      <c r="D21" s="40">
        <v>123.6</v>
      </c>
    </row>
    <row r="22" spans="1:6" x14ac:dyDescent="0.2">
      <c r="A22" t="s">
        <v>9</v>
      </c>
      <c r="B22" s="39">
        <v>1</v>
      </c>
      <c r="C22" s="39">
        <v>0.04</v>
      </c>
      <c r="D22" s="40">
        <v>19.3</v>
      </c>
    </row>
    <row r="25" spans="1:6" x14ac:dyDescent="0.2">
      <c r="A25" t="s">
        <v>100</v>
      </c>
    </row>
    <row r="26" spans="1:6" x14ac:dyDescent="0.2">
      <c r="A26" t="s">
        <v>126</v>
      </c>
    </row>
    <row r="29" spans="1:6" x14ac:dyDescent="0.2">
      <c r="A29" s="26" t="s">
        <v>72</v>
      </c>
    </row>
    <row r="31" spans="1:6" x14ac:dyDescent="0.2">
      <c r="A31" t="s">
        <v>56</v>
      </c>
      <c r="B31" s="19" t="s">
        <v>53</v>
      </c>
      <c r="C31" s="43" t="s">
        <v>51</v>
      </c>
      <c r="D31" s="19" t="s">
        <v>52</v>
      </c>
      <c r="E31" s="43" t="s">
        <v>57</v>
      </c>
    </row>
    <row r="32" spans="1:6" x14ac:dyDescent="0.2">
      <c r="C32" s="43" t="s">
        <v>54</v>
      </c>
      <c r="D32" s="19" t="s">
        <v>54</v>
      </c>
      <c r="E32" s="43" t="s">
        <v>58</v>
      </c>
    </row>
    <row r="33" spans="1:5" x14ac:dyDescent="0.2">
      <c r="A33" t="s">
        <v>32</v>
      </c>
      <c r="B33" s="38">
        <v>1.1779568533507538</v>
      </c>
      <c r="C33" s="44">
        <v>1.1696647781340788</v>
      </c>
      <c r="D33" s="38">
        <v>8.2920752166750558E-3</v>
      </c>
      <c r="E33" s="45">
        <v>318.82567310773345</v>
      </c>
    </row>
    <row r="34" spans="1:5" x14ac:dyDescent="0.2">
      <c r="A34" t="s">
        <v>33</v>
      </c>
      <c r="B34" s="38">
        <v>1.1540770248776717</v>
      </c>
      <c r="C34" s="44">
        <v>1.1472784488686802</v>
      </c>
      <c r="D34" s="38">
        <v>6.7985760089916362E-3</v>
      </c>
      <c r="E34" s="45">
        <v>246.03261848489703</v>
      </c>
    </row>
    <row r="35" spans="1:5" x14ac:dyDescent="0.2">
      <c r="A35" t="s">
        <v>34</v>
      </c>
      <c r="B35" s="38">
        <v>1.1405988546480745</v>
      </c>
      <c r="C35" s="44">
        <v>1.1307410017448292</v>
      </c>
      <c r="D35" s="38">
        <v>9.8578529032455221E-3</v>
      </c>
      <c r="E35" s="45">
        <v>269.34642369821705</v>
      </c>
    </row>
    <row r="36" spans="1:5" x14ac:dyDescent="0.2">
      <c r="A36" t="s">
        <v>35</v>
      </c>
      <c r="B36" s="38">
        <v>1.0966732705853923</v>
      </c>
      <c r="C36" s="44">
        <v>1.0926600917221243</v>
      </c>
      <c r="D36" s="38">
        <v>4.0131788632680639E-3</v>
      </c>
      <c r="E36" s="45">
        <v>407.38787272968329</v>
      </c>
    </row>
    <row r="37" spans="1:5" x14ac:dyDescent="0.2">
      <c r="A37" t="s">
        <v>36</v>
      </c>
      <c r="B37" s="38">
        <v>1.2311232926100653</v>
      </c>
      <c r="C37" s="44">
        <v>1.221815110033744</v>
      </c>
      <c r="D37" s="38">
        <v>9.308182576321147E-3</v>
      </c>
      <c r="E37" s="45">
        <v>454.55296843954045</v>
      </c>
    </row>
    <row r="38" spans="1:5" x14ac:dyDescent="0.2">
      <c r="A38" t="s">
        <v>37</v>
      </c>
      <c r="B38" s="38">
        <v>1.0834984622307375</v>
      </c>
      <c r="C38" s="44">
        <v>1.0760139682059153</v>
      </c>
      <c r="D38" s="38">
        <v>7.4844940248222237E-3</v>
      </c>
      <c r="E38" s="45">
        <v>432.37266067020204</v>
      </c>
    </row>
    <row r="39" spans="1:5" x14ac:dyDescent="0.2">
      <c r="A39" t="s">
        <v>38</v>
      </c>
      <c r="B39" s="38">
        <v>1.704269808280825</v>
      </c>
      <c r="C39" s="44">
        <v>1.3823407909740006</v>
      </c>
      <c r="D39" s="38">
        <v>0.32192901730682416</v>
      </c>
      <c r="E39" s="45">
        <v>431.05175926943923</v>
      </c>
    </row>
    <row r="40" spans="1:5" x14ac:dyDescent="0.2">
      <c r="A40" t="s">
        <v>39</v>
      </c>
      <c r="B40" s="38">
        <v>1.2256283717561256</v>
      </c>
      <c r="C40" s="44">
        <v>1.2088070343805741</v>
      </c>
      <c r="D40" s="38">
        <v>1.6821337375551401E-2</v>
      </c>
      <c r="E40" s="45">
        <v>271.14562092596526</v>
      </c>
    </row>
    <row r="41" spans="1:5" x14ac:dyDescent="0.2">
      <c r="A41" t="s">
        <v>40</v>
      </c>
      <c r="B41" s="38">
        <v>1.1731777282776994</v>
      </c>
      <c r="C41" s="44">
        <v>1.1627230261033938</v>
      </c>
      <c r="D41" s="38">
        <v>1.0454702174305401E-2</v>
      </c>
      <c r="E41" s="45">
        <v>251.89411487495329</v>
      </c>
    </row>
    <row r="42" spans="1:5" x14ac:dyDescent="0.2">
      <c r="A42" t="s">
        <v>41</v>
      </c>
      <c r="B42" s="38">
        <v>1.172914685183067</v>
      </c>
      <c r="C42" s="44">
        <v>1.1624995173317123</v>
      </c>
      <c r="D42" s="38">
        <v>1.0415167851354738E-2</v>
      </c>
      <c r="E42" s="45">
        <v>251.82201567591522</v>
      </c>
    </row>
    <row r="43" spans="1:5" x14ac:dyDescent="0.2">
      <c r="A43" t="s">
        <v>42</v>
      </c>
      <c r="B43" s="38">
        <v>1.1727832495832424</v>
      </c>
      <c r="C43" s="44">
        <v>1.1623878507132586</v>
      </c>
      <c r="D43" s="38">
        <v>1.0395398869983689E-2</v>
      </c>
      <c r="E43" s="45">
        <v>251.55963931569931</v>
      </c>
    </row>
    <row r="44" spans="1:5" x14ac:dyDescent="0.2">
      <c r="A44" t="s">
        <v>43</v>
      </c>
      <c r="B44" s="38">
        <v>1.204654553677837</v>
      </c>
      <c r="C44" s="44">
        <v>1.1911841380646124</v>
      </c>
      <c r="D44" s="38">
        <v>1.3470415613224524E-2</v>
      </c>
      <c r="E44" s="45">
        <v>326.50002704726319</v>
      </c>
    </row>
    <row r="45" spans="1:5" x14ac:dyDescent="0.2">
      <c r="A45" t="s">
        <v>44</v>
      </c>
      <c r="B45" s="38">
        <v>1.2043884792570407</v>
      </c>
      <c r="C45" s="44">
        <v>1.1909577421372357</v>
      </c>
      <c r="D45" s="38">
        <v>1.3430737119805006E-2</v>
      </c>
      <c r="E45" s="45">
        <v>326.42537649925282</v>
      </c>
    </row>
    <row r="46" spans="1:5" x14ac:dyDescent="0.2">
      <c r="A46" t="s">
        <v>45</v>
      </c>
      <c r="B46" s="38">
        <v>1.2042589965155388</v>
      </c>
      <c r="C46" s="44">
        <v>1.1908478892983179</v>
      </c>
      <c r="D46" s="38">
        <v>1.3411107217220797E-2</v>
      </c>
      <c r="E46" s="45">
        <v>326.03012863627413</v>
      </c>
    </row>
    <row r="47" spans="1:5" x14ac:dyDescent="0.2">
      <c r="A47" t="s">
        <v>46</v>
      </c>
      <c r="B47" s="38">
        <v>1.194429773766071</v>
      </c>
      <c r="C47" s="44">
        <v>1.1889162302063649</v>
      </c>
      <c r="D47" s="38">
        <v>5.5135435597057948E-3</v>
      </c>
      <c r="E47" s="45">
        <v>470.23931510294062</v>
      </c>
    </row>
    <row r="48" spans="1:5" x14ac:dyDescent="0.2">
      <c r="A48" t="s">
        <v>47</v>
      </c>
      <c r="B48" s="38">
        <v>1.1139509270341525</v>
      </c>
      <c r="C48" s="44">
        <v>1.1085654294331633</v>
      </c>
      <c r="D48" s="38">
        <v>5.3854976009892787E-3</v>
      </c>
      <c r="E48" s="45">
        <v>437.91725534434897</v>
      </c>
    </row>
    <row r="49" spans="1:6" x14ac:dyDescent="0.2">
      <c r="A49" t="s">
        <v>48</v>
      </c>
      <c r="B49" s="38">
        <v>1.1216670094767816</v>
      </c>
      <c r="C49" s="44">
        <v>1.1198318070700293</v>
      </c>
      <c r="D49" s="38">
        <v>1.8352024067523963E-3</v>
      </c>
      <c r="E49" s="45">
        <v>233.09126164888752</v>
      </c>
    </row>
    <row r="50" spans="1:6" x14ac:dyDescent="0.2">
      <c r="A50" t="s">
        <v>49</v>
      </c>
      <c r="B50" s="38">
        <v>1.1468005392370848</v>
      </c>
      <c r="C50" s="44">
        <v>1.1439375058821857</v>
      </c>
      <c r="D50" s="38">
        <v>2.8630333548990802E-3</v>
      </c>
      <c r="E50" s="45">
        <v>312.45597599212317</v>
      </c>
    </row>
    <row r="51" spans="1:6" x14ac:dyDescent="0.2">
      <c r="A51" t="s">
        <v>50</v>
      </c>
      <c r="B51" s="38">
        <v>1.1259851392232707</v>
      </c>
      <c r="C51" s="44">
        <v>1.1234040943134185</v>
      </c>
      <c r="D51" s="38">
        <v>2.5810449098523812E-3</v>
      </c>
      <c r="E51" s="45">
        <v>325.26469500904182</v>
      </c>
    </row>
    <row r="52" spans="1:6" x14ac:dyDescent="0.2">
      <c r="A52" t="s">
        <v>98</v>
      </c>
      <c r="B52" s="39">
        <v>1.01</v>
      </c>
      <c r="C52" s="45">
        <v>0.01</v>
      </c>
      <c r="D52" s="39">
        <v>1</v>
      </c>
      <c r="E52" s="47">
        <v>6</v>
      </c>
      <c r="F52" t="s">
        <v>99</v>
      </c>
    </row>
    <row r="54" spans="1:6" x14ac:dyDescent="0.2">
      <c r="A54" t="s">
        <v>173</v>
      </c>
    </row>
    <row r="55" spans="1:6" x14ac:dyDescent="0.2">
      <c r="A55" t="s">
        <v>62</v>
      </c>
    </row>
    <row r="56" spans="1:6" x14ac:dyDescent="0.2">
      <c r="A56" t="s">
        <v>60</v>
      </c>
      <c r="B56" t="s">
        <v>61</v>
      </c>
    </row>
    <row r="59" spans="1:6" x14ac:dyDescent="0.2">
      <c r="A59" t="s">
        <v>101</v>
      </c>
      <c r="C59" t="s">
        <v>62</v>
      </c>
    </row>
    <row r="60" spans="1:6" x14ac:dyDescent="0.2">
      <c r="A60" t="s">
        <v>60</v>
      </c>
      <c r="B60" t="s">
        <v>61</v>
      </c>
    </row>
    <row r="61" spans="1:6" x14ac:dyDescent="0.2">
      <c r="A61" t="s">
        <v>102</v>
      </c>
    </row>
    <row r="63" spans="1:6" x14ac:dyDescent="0.2">
      <c r="A63" s="26" t="s">
        <v>73</v>
      </c>
    </row>
    <row r="65" spans="1:6" x14ac:dyDescent="0.2">
      <c r="A65" t="s">
        <v>56</v>
      </c>
      <c r="B65" s="19" t="s">
        <v>53</v>
      </c>
      <c r="C65" s="43" t="s">
        <v>51</v>
      </c>
      <c r="D65" s="19" t="s">
        <v>52</v>
      </c>
      <c r="E65" s="19" t="s">
        <v>52</v>
      </c>
      <c r="F65" s="43" t="s">
        <v>57</v>
      </c>
    </row>
    <row r="66" spans="1:6" x14ac:dyDescent="0.2">
      <c r="C66" s="43" t="s">
        <v>54</v>
      </c>
      <c r="D66" s="19" t="s">
        <v>54</v>
      </c>
      <c r="E66" s="19" t="s">
        <v>55</v>
      </c>
      <c r="F66" s="43" t="s">
        <v>75</v>
      </c>
    </row>
    <row r="67" spans="1:6" x14ac:dyDescent="0.2">
      <c r="A67" t="s">
        <v>63</v>
      </c>
      <c r="B67" s="38">
        <v>0.99634882999999996</v>
      </c>
      <c r="C67" s="44">
        <v>0.88234992000000001</v>
      </c>
      <c r="D67" s="38">
        <v>3.6702271000000002E-2</v>
      </c>
      <c r="E67" s="38">
        <v>7.7296632000000004E-2</v>
      </c>
      <c r="F67" s="45">
        <v>214.79027683999999</v>
      </c>
    </row>
    <row r="68" spans="1:6" x14ac:dyDescent="0.2">
      <c r="A68" t="s">
        <v>64</v>
      </c>
      <c r="B68" s="38">
        <v>0.85776487999999995</v>
      </c>
      <c r="C68" s="44">
        <v>0.75962536000000003</v>
      </c>
      <c r="D68" s="38">
        <v>3.1534313000000001E-2</v>
      </c>
      <c r="E68" s="38">
        <v>6.6605209999999998E-2</v>
      </c>
      <c r="F68" s="45">
        <v>185.11029252</v>
      </c>
    </row>
    <row r="69" spans="1:6" x14ac:dyDescent="0.2">
      <c r="A69" t="s">
        <v>65</v>
      </c>
      <c r="B69" s="38">
        <v>0.79453591000000001</v>
      </c>
      <c r="C69" s="44">
        <v>0.70363222000000003</v>
      </c>
      <c r="D69" s="38">
        <v>2.9176434000000001E-2</v>
      </c>
      <c r="E69" s="38">
        <v>6.1727252000000003E-2</v>
      </c>
      <c r="F69" s="45">
        <v>171.56880394999999</v>
      </c>
    </row>
    <row r="70" spans="1:6" x14ac:dyDescent="0.2">
      <c r="A70" t="s">
        <v>66</v>
      </c>
      <c r="B70" s="38">
        <v>0.65038457999999999</v>
      </c>
      <c r="C70" s="44">
        <v>0.83361958000000003</v>
      </c>
      <c r="D70" s="38">
        <v>-5.9622316000000002E-2</v>
      </c>
      <c r="E70" s="38">
        <v>-0.12361268</v>
      </c>
      <c r="F70" s="45">
        <v>148.28524376999999</v>
      </c>
    </row>
    <row r="71" spans="1:6" x14ac:dyDescent="0.2">
      <c r="A71" t="s">
        <v>67</v>
      </c>
      <c r="B71" s="38">
        <v>0.47010611000000002</v>
      </c>
      <c r="C71" s="44">
        <v>0.67260341999999995</v>
      </c>
      <c r="D71" s="38">
        <v>-6.5869682999999998E-2</v>
      </c>
      <c r="E71" s="38">
        <v>-0.13662763</v>
      </c>
      <c r="F71" s="45">
        <v>109.02938712</v>
      </c>
    </row>
    <row r="72" spans="1:6" x14ac:dyDescent="0.2">
      <c r="A72" t="s">
        <v>68</v>
      </c>
      <c r="B72" s="38">
        <v>0.41816653999999998</v>
      </c>
      <c r="C72" s="44">
        <v>0.62003794000000001</v>
      </c>
      <c r="D72" s="38">
        <v>-6.5666500000000003E-2</v>
      </c>
      <c r="E72" s="38">
        <v>-0.13620489999999999</v>
      </c>
      <c r="F72" s="45">
        <v>97.689929710000001</v>
      </c>
    </row>
    <row r="73" spans="1:6" x14ac:dyDescent="0.2">
      <c r="A73" t="s">
        <v>69</v>
      </c>
      <c r="B73" s="38">
        <v>0.77739018000000004</v>
      </c>
      <c r="C73" s="44">
        <v>0.64790778000000004</v>
      </c>
      <c r="D73" s="38">
        <v>-5.8611677000000001E-2</v>
      </c>
      <c r="E73" s="38">
        <v>0.18809408</v>
      </c>
      <c r="F73" s="45">
        <v>275.99487420000003</v>
      </c>
    </row>
    <row r="74" spans="1:6" x14ac:dyDescent="0.2">
      <c r="A74" t="s">
        <v>70</v>
      </c>
      <c r="B74" s="38">
        <v>0.52976177000000002</v>
      </c>
      <c r="C74" s="44">
        <v>0.70907107000000003</v>
      </c>
      <c r="D74" s="38">
        <v>-5.7519010000000002E-2</v>
      </c>
      <c r="E74" s="38">
        <v>-0.12179029</v>
      </c>
      <c r="F74" s="45">
        <v>411.72790709999998</v>
      </c>
    </row>
    <row r="75" spans="1:6" x14ac:dyDescent="0.2">
      <c r="A75" t="s">
        <v>71</v>
      </c>
      <c r="B75" s="38">
        <v>-9.6729019999999999E-2</v>
      </c>
      <c r="C75" s="44">
        <v>0.20971235999999999</v>
      </c>
      <c r="D75" s="38">
        <v>-9.9744510999999994E-2</v>
      </c>
      <c r="E75" s="38">
        <v>-0.20669687</v>
      </c>
      <c r="F75" s="45">
        <v>-17.477011300000001</v>
      </c>
    </row>
    <row r="77" spans="1:6" x14ac:dyDescent="0.2">
      <c r="A77" t="s">
        <v>59</v>
      </c>
      <c r="C77" t="s">
        <v>103</v>
      </c>
    </row>
    <row r="78" spans="1:6" x14ac:dyDescent="0.2">
      <c r="A78" t="s">
        <v>60</v>
      </c>
      <c r="B78" t="s">
        <v>61</v>
      </c>
    </row>
    <row r="79" spans="1:6" x14ac:dyDescent="0.2">
      <c r="B79" t="s">
        <v>74</v>
      </c>
    </row>
    <row r="82" spans="1:6" x14ac:dyDescent="0.2">
      <c r="A82" s="26" t="s">
        <v>96</v>
      </c>
    </row>
    <row r="84" spans="1:6" x14ac:dyDescent="0.2">
      <c r="A84" t="s">
        <v>56</v>
      </c>
      <c r="B84" s="19" t="s">
        <v>53</v>
      </c>
      <c r="C84" s="43" t="s">
        <v>51</v>
      </c>
      <c r="D84" s="19" t="s">
        <v>52</v>
      </c>
      <c r="E84" s="19" t="s">
        <v>52</v>
      </c>
      <c r="F84" s="43" t="s">
        <v>57</v>
      </c>
    </row>
    <row r="85" spans="1:6" x14ac:dyDescent="0.2">
      <c r="C85" s="43" t="s">
        <v>54</v>
      </c>
      <c r="D85" s="19" t="s">
        <v>54</v>
      </c>
      <c r="E85" s="19" t="s">
        <v>55</v>
      </c>
      <c r="F85" s="43" t="s">
        <v>75</v>
      </c>
    </row>
    <row r="86" spans="1:6" x14ac:dyDescent="0.2">
      <c r="A86" t="s">
        <v>76</v>
      </c>
      <c r="B86" s="41">
        <v>1.3175427148000001</v>
      </c>
      <c r="C86" s="46">
        <v>9.2600209000000003E-2</v>
      </c>
      <c r="D86" s="41">
        <v>1.2187804524999999</v>
      </c>
      <c r="E86" s="41">
        <v>6.1620533999999999E-3</v>
      </c>
      <c r="F86" s="45">
        <v>30.334467910000001</v>
      </c>
    </row>
    <row r="87" spans="1:6" x14ac:dyDescent="0.2">
      <c r="A87" t="s">
        <v>77</v>
      </c>
      <c r="B87" s="41">
        <v>1.2850748711</v>
      </c>
      <c r="C87" s="46">
        <v>9.0007721999999998E-2</v>
      </c>
      <c r="D87" s="41">
        <v>1.1903619686</v>
      </c>
      <c r="E87" s="41">
        <v>4.7051806999999996E-3</v>
      </c>
      <c r="F87" s="45">
        <v>29.346283562</v>
      </c>
    </row>
    <row r="88" spans="1:6" x14ac:dyDescent="0.2">
      <c r="A88" t="s">
        <v>78</v>
      </c>
      <c r="B88" s="41">
        <v>1.2361263831</v>
      </c>
      <c r="C88" s="46">
        <v>8.0397946999999997E-2</v>
      </c>
      <c r="D88" s="41">
        <v>1.1507215404</v>
      </c>
      <c r="E88" s="41">
        <v>5.0068960000000003E-3</v>
      </c>
      <c r="F88" s="45">
        <v>28.685112207</v>
      </c>
    </row>
    <row r="89" spans="1:6" x14ac:dyDescent="0.2">
      <c r="A89" t="s">
        <v>79</v>
      </c>
      <c r="B89" s="41">
        <v>1.286495457</v>
      </c>
      <c r="C89" s="46">
        <v>9.5320618999999995E-2</v>
      </c>
      <c r="D89" s="41">
        <v>1.1884827921000001</v>
      </c>
      <c r="E89" s="41">
        <v>2.6920463000000001E-3</v>
      </c>
      <c r="F89" s="45">
        <v>33.806409211999998</v>
      </c>
    </row>
    <row r="90" spans="1:6" x14ac:dyDescent="0.2">
      <c r="A90" t="s">
        <v>80</v>
      </c>
      <c r="B90" s="41">
        <v>1.2566761738000001</v>
      </c>
      <c r="C90" s="46">
        <v>8.8969639000000003E-2</v>
      </c>
      <c r="D90" s="41">
        <v>1.1630415044</v>
      </c>
      <c r="E90" s="41">
        <v>4.6650308E-3</v>
      </c>
      <c r="F90" s="45">
        <v>28.936340973</v>
      </c>
    </row>
    <row r="91" spans="1:6" x14ac:dyDescent="0.2">
      <c r="A91" t="s">
        <v>81</v>
      </c>
      <c r="B91" s="41">
        <v>1.2095837300000001</v>
      </c>
      <c r="C91" s="46">
        <v>7.9402142999999994E-2</v>
      </c>
      <c r="D91" s="41">
        <v>1.1252121114</v>
      </c>
      <c r="E91" s="41">
        <v>4.9694756000000003E-3</v>
      </c>
      <c r="F91" s="45">
        <v>28.345425742</v>
      </c>
    </row>
    <row r="92" spans="1:6" x14ac:dyDescent="0.2">
      <c r="A92" t="s">
        <v>82</v>
      </c>
      <c r="B92" s="41">
        <v>1.3255553112</v>
      </c>
      <c r="C92" s="46">
        <v>0.12990298</v>
      </c>
      <c r="D92" s="41">
        <v>1.1903989032</v>
      </c>
      <c r="E92" s="41">
        <v>5.2534314000000004E-3</v>
      </c>
      <c r="F92" s="45">
        <v>38.113404961000001</v>
      </c>
    </row>
    <row r="93" spans="1:6" x14ac:dyDescent="0.2">
      <c r="A93" t="s">
        <v>83</v>
      </c>
      <c r="B93" s="41">
        <v>1.3058124588</v>
      </c>
      <c r="C93" s="46">
        <v>0.1215488</v>
      </c>
      <c r="D93" s="41">
        <v>1.1786893037999999</v>
      </c>
      <c r="E93" s="41">
        <v>5.5743566000000001E-3</v>
      </c>
      <c r="F93" s="45">
        <v>33.541938846000001</v>
      </c>
    </row>
    <row r="94" spans="1:6" x14ac:dyDescent="0.2">
      <c r="A94" t="s">
        <v>84</v>
      </c>
      <c r="B94" s="41">
        <v>1.2627519535</v>
      </c>
      <c r="C94" s="46">
        <v>0.10265278999999999</v>
      </c>
      <c r="D94" s="41">
        <v>1.1538110316000001</v>
      </c>
      <c r="E94" s="41">
        <v>6.2881315000000004E-3</v>
      </c>
      <c r="F94" s="45">
        <v>36.312327922999998</v>
      </c>
    </row>
    <row r="95" spans="1:6" x14ac:dyDescent="0.2">
      <c r="A95" t="s">
        <v>85</v>
      </c>
      <c r="B95" s="41">
        <v>1.2974913083999999</v>
      </c>
      <c r="C95" s="46">
        <v>0.12421326000000001</v>
      </c>
      <c r="D95" s="41">
        <v>1.1646955204</v>
      </c>
      <c r="E95" s="41">
        <v>8.5825282999999995E-3</v>
      </c>
      <c r="F95" s="45">
        <v>33.673591062</v>
      </c>
    </row>
    <row r="96" spans="1:6" x14ac:dyDescent="0.2">
      <c r="A96" t="s">
        <v>86</v>
      </c>
      <c r="B96" s="41">
        <v>1.2772267852999999</v>
      </c>
      <c r="C96" s="46">
        <v>0.11976881</v>
      </c>
      <c r="D96" s="41">
        <v>1.1519445576</v>
      </c>
      <c r="E96" s="41">
        <v>5.5134166000000004E-3</v>
      </c>
      <c r="F96" s="45">
        <v>33.034096984999998</v>
      </c>
    </row>
    <row r="97" spans="1:6" x14ac:dyDescent="0.2">
      <c r="A97" t="s">
        <v>87</v>
      </c>
      <c r="B97" s="41">
        <v>1.2356092598999999</v>
      </c>
      <c r="C97" s="46">
        <v>0.10115563</v>
      </c>
      <c r="D97" s="41">
        <v>1.1282328843</v>
      </c>
      <c r="E97" s="41">
        <v>6.2207438000000002E-3</v>
      </c>
      <c r="F97" s="45">
        <v>35.796655907000002</v>
      </c>
    </row>
    <row r="98" spans="1:6" x14ac:dyDescent="0.2">
      <c r="A98" t="s">
        <v>88</v>
      </c>
      <c r="B98" s="41">
        <v>1.4724408364999999</v>
      </c>
      <c r="C98" s="46">
        <v>0.12107088000000001</v>
      </c>
      <c r="D98" s="41">
        <v>1.3422421148000001</v>
      </c>
      <c r="E98" s="41">
        <v>9.1278377000000004E-3</v>
      </c>
      <c r="F98" s="45">
        <v>33.639319334</v>
      </c>
    </row>
    <row r="99" spans="1:6" x14ac:dyDescent="0.2">
      <c r="A99" t="s">
        <v>89</v>
      </c>
      <c r="B99" s="41">
        <v>1.4345826240999999</v>
      </c>
      <c r="C99" s="46">
        <v>0.11719449</v>
      </c>
      <c r="D99" s="41">
        <v>1.311183373</v>
      </c>
      <c r="E99" s="41">
        <v>6.2047583999999996E-3</v>
      </c>
      <c r="F99" s="45">
        <v>33.039252181000002</v>
      </c>
    </row>
    <row r="100" spans="1:6" x14ac:dyDescent="0.2">
      <c r="A100" t="s">
        <v>90</v>
      </c>
      <c r="B100" s="41">
        <v>1.3748317509000001</v>
      </c>
      <c r="C100" s="46">
        <v>9.9563755000000004E-2</v>
      </c>
      <c r="D100" s="41">
        <v>1.2683921308999999</v>
      </c>
      <c r="E100" s="41">
        <v>6.8758648999999996E-3</v>
      </c>
      <c r="F100" s="45">
        <v>35.632469258</v>
      </c>
    </row>
    <row r="101" spans="1:6" x14ac:dyDescent="0.2">
      <c r="A101" t="s">
        <v>91</v>
      </c>
      <c r="B101" s="41">
        <v>1.4399650304</v>
      </c>
      <c r="C101" s="46">
        <v>0.12014513</v>
      </c>
      <c r="D101" s="41">
        <v>1.3107402286000001</v>
      </c>
      <c r="E101" s="41">
        <v>9.0796681000000004E-3</v>
      </c>
      <c r="F101" s="45">
        <v>32.274591104999999</v>
      </c>
    </row>
    <row r="102" spans="1:6" x14ac:dyDescent="0.2">
      <c r="A102" t="s">
        <v>92</v>
      </c>
      <c r="B102" s="41">
        <v>1.4399650304</v>
      </c>
      <c r="C102" s="46">
        <v>0.12014513</v>
      </c>
      <c r="D102" s="41">
        <v>1.3107402286000001</v>
      </c>
      <c r="E102" s="41">
        <v>9.0796681000000004E-3</v>
      </c>
      <c r="F102" s="45">
        <v>32.274591104999999</v>
      </c>
    </row>
    <row r="103" spans="1:6" x14ac:dyDescent="0.2">
      <c r="A103" t="s">
        <v>93</v>
      </c>
      <c r="B103" s="41">
        <v>1.4399650304</v>
      </c>
      <c r="C103" s="46">
        <v>0.12014513</v>
      </c>
      <c r="D103" s="41">
        <v>1.3107402286000001</v>
      </c>
      <c r="E103" s="41">
        <v>9.0796681000000004E-3</v>
      </c>
      <c r="F103" s="45">
        <v>32.274591104999999</v>
      </c>
    </row>
    <row r="104" spans="1:6" x14ac:dyDescent="0.2">
      <c r="A104" t="s">
        <v>94</v>
      </c>
      <c r="B104" s="41">
        <v>1.1630687225</v>
      </c>
      <c r="C104" s="46">
        <v>3.6740927E-2</v>
      </c>
      <c r="D104" s="41">
        <v>1.1242251262</v>
      </c>
      <c r="E104" s="41">
        <v>2.1026692999999998E-3</v>
      </c>
      <c r="F104" s="45">
        <v>10.827940282</v>
      </c>
    </row>
    <row r="105" spans="1:6" x14ac:dyDescent="0.2">
      <c r="A105" t="s">
        <v>95</v>
      </c>
      <c r="B105" s="41">
        <v>1.38643644</v>
      </c>
      <c r="C105" s="46">
        <v>0.11143282</v>
      </c>
      <c r="D105" s="41">
        <v>1.2678584728</v>
      </c>
      <c r="E105" s="41">
        <v>7.1451448999999998E-3</v>
      </c>
      <c r="F105" s="45">
        <v>30.941568062999998</v>
      </c>
    </row>
    <row r="108" spans="1:6" x14ac:dyDescent="0.2">
      <c r="A108" t="s">
        <v>59</v>
      </c>
      <c r="C108" s="26" t="s">
        <v>97</v>
      </c>
    </row>
    <row r="109" spans="1:6" x14ac:dyDescent="0.2">
      <c r="A109" t="s">
        <v>60</v>
      </c>
      <c r="B109" t="s">
        <v>61</v>
      </c>
    </row>
    <row r="112" spans="1:6" x14ac:dyDescent="0.2">
      <c r="A112" s="26" t="s">
        <v>127</v>
      </c>
    </row>
    <row r="114" spans="1:6" x14ac:dyDescent="0.2">
      <c r="A114" t="s">
        <v>124</v>
      </c>
      <c r="B114" s="19" t="s">
        <v>53</v>
      </c>
      <c r="C114" s="43" t="s">
        <v>51</v>
      </c>
      <c r="D114" s="19" t="s">
        <v>52</v>
      </c>
      <c r="E114" s="19" t="s">
        <v>52</v>
      </c>
      <c r="F114" s="43" t="s">
        <v>57</v>
      </c>
    </row>
    <row r="115" spans="1:6" x14ac:dyDescent="0.2">
      <c r="C115" s="43" t="s">
        <v>54</v>
      </c>
      <c r="D115" s="19" t="s">
        <v>54</v>
      </c>
      <c r="E115" s="19" t="s">
        <v>55</v>
      </c>
      <c r="F115" s="43" t="s">
        <v>75</v>
      </c>
    </row>
    <row r="116" spans="1:6" x14ac:dyDescent="0.2">
      <c r="A116" t="s">
        <v>104</v>
      </c>
      <c r="B116" s="38">
        <v>2.9974383569</v>
      </c>
      <c r="C116" s="44">
        <v>2.6547682203999998</v>
      </c>
      <c r="D116" s="38">
        <v>0.11166318</v>
      </c>
      <c r="E116" s="38">
        <v>0.23100696000000001</v>
      </c>
      <c r="F116" s="45">
        <v>641.29511062999995</v>
      </c>
    </row>
    <row r="117" spans="1:6" x14ac:dyDescent="0.2">
      <c r="A117" t="s">
        <v>105</v>
      </c>
      <c r="B117" s="38">
        <v>2.9076802146</v>
      </c>
      <c r="C117" s="44">
        <v>2.5752759211999998</v>
      </c>
      <c r="D117" s="38">
        <v>0.10826674</v>
      </c>
      <c r="E117" s="38">
        <v>0.22413754999999999</v>
      </c>
      <c r="F117" s="45">
        <v>621.65568654000003</v>
      </c>
    </row>
    <row r="118" spans="1:6" x14ac:dyDescent="0.2">
      <c r="A118" t="s">
        <v>106</v>
      </c>
      <c r="B118" s="38">
        <v>2.7355207666000001</v>
      </c>
      <c r="C118" s="44">
        <v>2.4806360943999999</v>
      </c>
      <c r="D118" s="38">
        <v>0.12236184</v>
      </c>
      <c r="E118" s="38">
        <v>0.13252284</v>
      </c>
      <c r="F118" s="45">
        <v>619.39951980000001</v>
      </c>
    </row>
    <row r="119" spans="1:6" x14ac:dyDescent="0.2">
      <c r="A119" t="s">
        <v>107</v>
      </c>
      <c r="B119" s="38">
        <v>2.5222647760000001</v>
      </c>
      <c r="C119" s="44">
        <v>2.2486261898</v>
      </c>
      <c r="D119" s="38">
        <v>0.13346705</v>
      </c>
      <c r="E119" s="38">
        <v>0.14017152999999999</v>
      </c>
      <c r="F119" s="45">
        <v>693.25098161999995</v>
      </c>
    </row>
    <row r="120" spans="1:6" x14ac:dyDescent="0.2">
      <c r="A120" t="s">
        <v>108</v>
      </c>
      <c r="B120" s="38">
        <v>2.2969132457999999</v>
      </c>
      <c r="C120" s="44">
        <v>1.9619626422000001</v>
      </c>
      <c r="D120" s="38">
        <v>0.17894299999999999</v>
      </c>
      <c r="E120" s="38">
        <v>0.15600760999999999</v>
      </c>
      <c r="F120" s="45">
        <v>741.91791665000005</v>
      </c>
    </row>
    <row r="121" spans="1:6" x14ac:dyDescent="0.2">
      <c r="A121" t="s">
        <v>109</v>
      </c>
      <c r="B121" s="38">
        <v>3.1597614391</v>
      </c>
      <c r="C121" s="44">
        <v>3.1497321229000002</v>
      </c>
      <c r="D121" s="38">
        <v>2.3773138000000001E-3</v>
      </c>
      <c r="E121" s="38">
        <v>7.6520023999999999E-3</v>
      </c>
      <c r="F121" s="45">
        <v>32.985639702</v>
      </c>
    </row>
    <row r="122" spans="1:6" x14ac:dyDescent="0.2">
      <c r="A122" t="s">
        <v>110</v>
      </c>
      <c r="B122" s="38">
        <v>2.7374096214999999</v>
      </c>
      <c r="C122" s="44">
        <v>2.7368419541</v>
      </c>
      <c r="D122" s="38">
        <v>7.4808897E-5</v>
      </c>
      <c r="E122" s="38">
        <v>4.9285851000000001E-4</v>
      </c>
      <c r="F122" s="45">
        <v>1151.42875</v>
      </c>
    </row>
    <row r="123" spans="1:6" x14ac:dyDescent="0.2">
      <c r="A123" t="s">
        <v>111</v>
      </c>
      <c r="B123" s="38">
        <v>2.4906600334000002</v>
      </c>
      <c r="C123" s="44">
        <v>2.4898704178000002</v>
      </c>
      <c r="D123" s="38">
        <v>1.4706402999999999E-4</v>
      </c>
      <c r="E123" s="38">
        <v>6.4255159999999998E-4</v>
      </c>
      <c r="F123" s="45">
        <v>1033.34647</v>
      </c>
    </row>
    <row r="124" spans="1:6" x14ac:dyDescent="0.2">
      <c r="A124" t="s">
        <v>112</v>
      </c>
      <c r="B124" s="38">
        <v>2.4315474042999998</v>
      </c>
      <c r="C124" s="44">
        <v>2.4311579373000001</v>
      </c>
      <c r="D124" s="38">
        <v>1.8182921999999998E-5</v>
      </c>
      <c r="E124" s="38">
        <v>3.7128406000000002E-4</v>
      </c>
      <c r="F124" s="45">
        <v>908.76854562000005</v>
      </c>
    </row>
    <row r="125" spans="1:6" x14ac:dyDescent="0.2">
      <c r="A125" t="s">
        <v>113</v>
      </c>
      <c r="B125" s="38">
        <v>2.701966573</v>
      </c>
      <c r="C125" s="44">
        <v>2.7000474363999998</v>
      </c>
      <c r="D125" s="38">
        <v>6.1457663000000001E-4</v>
      </c>
      <c r="E125" s="38">
        <v>1.3045598999999999E-3</v>
      </c>
      <c r="F125" s="45">
        <v>1002.42464</v>
      </c>
    </row>
    <row r="126" spans="1:6" x14ac:dyDescent="0.2">
      <c r="A126" t="s">
        <v>114</v>
      </c>
      <c r="B126" s="38">
        <v>2.6285435192</v>
      </c>
      <c r="C126" s="44">
        <v>2.6222835155999999</v>
      </c>
      <c r="D126" s="38">
        <v>4.4912959999999997E-3</v>
      </c>
      <c r="E126" s="38">
        <v>1.7687075E-3</v>
      </c>
      <c r="F126" s="45">
        <v>956.12172715999998</v>
      </c>
    </row>
    <row r="127" spans="1:6" x14ac:dyDescent="0.2">
      <c r="A127" t="s">
        <v>115</v>
      </c>
      <c r="B127" s="38">
        <v>2.056093325</v>
      </c>
      <c r="C127" s="44">
        <v>2.0526402604</v>
      </c>
      <c r="D127" s="38">
        <v>1.1775774000000001E-3</v>
      </c>
      <c r="E127" s="38">
        <v>2.2754871000000001E-3</v>
      </c>
      <c r="F127" s="45">
        <v>431.72200779999997</v>
      </c>
    </row>
    <row r="128" spans="1:6" x14ac:dyDescent="0.2">
      <c r="A128" t="s">
        <v>116</v>
      </c>
      <c r="B128" s="38">
        <v>7.6653326116000002</v>
      </c>
      <c r="C128" s="44">
        <v>5.1002073000000002E-2</v>
      </c>
      <c r="D128" s="38">
        <v>1.3200399999999999E-4</v>
      </c>
      <c r="E128" s="38">
        <v>7.6141985342999998</v>
      </c>
      <c r="F128" s="45">
        <v>589.97408994</v>
      </c>
    </row>
    <row r="129" spans="1:6" x14ac:dyDescent="0.2">
      <c r="A129" t="s">
        <v>117</v>
      </c>
      <c r="B129" s="38">
        <v>3.1263711451999998</v>
      </c>
      <c r="C129" s="44">
        <v>1.25395E-3</v>
      </c>
      <c r="D129" s="38">
        <v>3.1250111055000001</v>
      </c>
      <c r="E129" s="38">
        <v>1.0608963E-4</v>
      </c>
      <c r="F129" s="45">
        <v>12.920851514000001</v>
      </c>
    </row>
    <row r="130" spans="1:6" x14ac:dyDescent="0.2">
      <c r="A130" t="s">
        <v>118</v>
      </c>
      <c r="B130" s="38">
        <v>1.0610538604999999</v>
      </c>
      <c r="C130" s="44">
        <v>5.8031922E-2</v>
      </c>
      <c r="D130" s="38">
        <v>1.0006053561999999</v>
      </c>
      <c r="E130" s="38">
        <v>2.4165823000000001E-3</v>
      </c>
      <c r="F130" s="45">
        <v>39.634389192</v>
      </c>
    </row>
    <row r="131" spans="1:6" x14ac:dyDescent="0.2">
      <c r="A131" t="s">
        <v>119</v>
      </c>
      <c r="B131" s="38">
        <v>1.0423690405999999</v>
      </c>
      <c r="C131" s="44">
        <v>3.9581972999999999E-2</v>
      </c>
      <c r="D131" s="38">
        <v>1.0002954902000001</v>
      </c>
      <c r="E131" s="38">
        <v>2.4915776999999998E-3</v>
      </c>
      <c r="F131" s="45">
        <v>19.300522836999999</v>
      </c>
    </row>
    <row r="132" spans="1:6" x14ac:dyDescent="0.2">
      <c r="A132" t="s">
        <v>120</v>
      </c>
      <c r="B132" s="38">
        <v>4.2245163114000004</v>
      </c>
      <c r="C132" s="44">
        <v>3.6910219000000001E-2</v>
      </c>
      <c r="D132" s="38">
        <v>4.1875326232000001</v>
      </c>
      <c r="E132" s="38">
        <v>7.3468921000000001E-5</v>
      </c>
      <c r="F132" s="45">
        <v>14.877465564</v>
      </c>
    </row>
    <row r="133" spans="1:6" x14ac:dyDescent="0.2">
      <c r="A133" t="s">
        <v>121</v>
      </c>
      <c r="B133" s="38">
        <v>1.6404266503</v>
      </c>
      <c r="C133" s="44">
        <v>0.55986477999999995</v>
      </c>
      <c r="D133" s="38">
        <v>1.0271582393000001</v>
      </c>
      <c r="E133" s="38">
        <v>5.3403630000000001E-2</v>
      </c>
      <c r="F133" s="45">
        <v>168.59459813999999</v>
      </c>
    </row>
    <row r="134" spans="1:6" x14ac:dyDescent="0.2">
      <c r="A134" t="s">
        <v>122</v>
      </c>
      <c r="B134" s="38">
        <v>1.4625082839000001</v>
      </c>
      <c r="C134" s="44">
        <v>0.40352536999999999</v>
      </c>
      <c r="D134" s="38">
        <v>1.0230228367</v>
      </c>
      <c r="E134" s="38">
        <v>3.5960080999999998E-2</v>
      </c>
      <c r="F134" s="45">
        <v>123.56132335</v>
      </c>
    </row>
    <row r="135" spans="1:6" x14ac:dyDescent="0.2">
      <c r="A135" t="s">
        <v>123</v>
      </c>
      <c r="B135" s="38">
        <v>1.3399053889000001</v>
      </c>
      <c r="C135" s="44">
        <v>0.30461463</v>
      </c>
      <c r="D135" s="38">
        <v>1.0166460075999999</v>
      </c>
      <c r="E135" s="38">
        <v>1.8644747999999999E-2</v>
      </c>
      <c r="F135" s="45">
        <v>89.132201989999999</v>
      </c>
    </row>
    <row r="138" spans="1:6" x14ac:dyDescent="0.2">
      <c r="A138" t="s">
        <v>59</v>
      </c>
      <c r="D138" t="s">
        <v>125</v>
      </c>
    </row>
    <row r="139" spans="1:6" x14ac:dyDescent="0.2">
      <c r="A139" t="s">
        <v>60</v>
      </c>
      <c r="B139" t="s">
        <v>61</v>
      </c>
    </row>
    <row r="142" spans="1:6" x14ac:dyDescent="0.2">
      <c r="A142" s="26" t="s">
        <v>165</v>
      </c>
    </row>
    <row r="144" spans="1:6" x14ac:dyDescent="0.2">
      <c r="A144" t="s">
        <v>124</v>
      </c>
      <c r="B144" s="19" t="s">
        <v>53</v>
      </c>
      <c r="C144" s="43" t="s">
        <v>51</v>
      </c>
      <c r="D144" s="19" t="s">
        <v>52</v>
      </c>
      <c r="E144" s="19" t="s">
        <v>52</v>
      </c>
      <c r="F144" s="43" t="s">
        <v>57</v>
      </c>
    </row>
    <row r="145" spans="1:8" x14ac:dyDescent="0.2">
      <c r="C145" s="43" t="s">
        <v>54</v>
      </c>
      <c r="D145" s="19" t="s">
        <v>54</v>
      </c>
      <c r="E145" s="19" t="s">
        <v>55</v>
      </c>
      <c r="F145" s="43" t="s">
        <v>75</v>
      </c>
    </row>
    <row r="146" spans="1:8" x14ac:dyDescent="0.2">
      <c r="A146" t="s">
        <v>151</v>
      </c>
      <c r="B146" s="38">
        <v>1.1642899205999999</v>
      </c>
      <c r="C146" s="44">
        <v>0.16251085000000001</v>
      </c>
      <c r="D146" s="38">
        <v>1.0006998166000001</v>
      </c>
      <c r="E146" s="38">
        <v>1.0792508E-3</v>
      </c>
      <c r="F146" s="45">
        <v>35.802331991999999</v>
      </c>
      <c r="H146" s="83"/>
    </row>
    <row r="147" spans="1:8" x14ac:dyDescent="0.2">
      <c r="A147" t="s">
        <v>152</v>
      </c>
      <c r="B147" s="38">
        <v>1.1744309313000001</v>
      </c>
      <c r="C147" s="44">
        <v>0.17258219</v>
      </c>
      <c r="D147" s="38">
        <v>1.0007208261</v>
      </c>
      <c r="E147" s="38">
        <v>1.1279178E-3</v>
      </c>
      <c r="F147" s="45">
        <v>38.439901800000001</v>
      </c>
      <c r="H147" s="83"/>
    </row>
    <row r="148" spans="1:8" x14ac:dyDescent="0.2">
      <c r="A148" t="s">
        <v>153</v>
      </c>
      <c r="B148" s="38">
        <v>1.1607474643</v>
      </c>
      <c r="C148" s="44">
        <v>0.15898993</v>
      </c>
      <c r="D148" s="38">
        <v>1.0006942265000001</v>
      </c>
      <c r="E148" s="38">
        <v>1.0633111E-3</v>
      </c>
      <c r="F148" s="45">
        <v>34.907424876</v>
      </c>
      <c r="H148" s="83"/>
    </row>
    <row r="149" spans="1:8" x14ac:dyDescent="0.2">
      <c r="A149" t="s">
        <v>154</v>
      </c>
      <c r="B149" s="38">
        <v>1.1588165211000001</v>
      </c>
      <c r="C149" s="44">
        <v>0.15706758000000001</v>
      </c>
      <c r="D149" s="38">
        <v>1.000693335</v>
      </c>
      <c r="E149" s="38">
        <v>1.0556086E-3</v>
      </c>
      <c r="F149" s="45">
        <v>34.386334092000006</v>
      </c>
      <c r="H149" s="83"/>
    </row>
    <row r="150" spans="1:8" x14ac:dyDescent="0.2">
      <c r="A150" t="s">
        <v>155</v>
      </c>
      <c r="B150" s="38">
        <v>1.1098155128</v>
      </c>
      <c r="C150" s="44">
        <v>0.10890797000000001</v>
      </c>
      <c r="D150" s="38">
        <v>1.0003297834</v>
      </c>
      <c r="E150" s="38">
        <v>5.7776289999999998E-4</v>
      </c>
      <c r="F150" s="45">
        <v>28.157638572</v>
      </c>
      <c r="H150" s="83"/>
    </row>
    <row r="151" spans="1:8" x14ac:dyDescent="0.2">
      <c r="A151" t="s">
        <v>156</v>
      </c>
      <c r="B151" s="38">
        <v>1.1103536337</v>
      </c>
      <c r="C151" s="44">
        <v>0.10901089999999999</v>
      </c>
      <c r="D151" s="38">
        <v>1.0004871678</v>
      </c>
      <c r="E151" s="38">
        <v>8.5556260999999998E-4</v>
      </c>
      <c r="F151" s="45">
        <v>27.650418515999998</v>
      </c>
      <c r="H151" s="83"/>
    </row>
    <row r="152" spans="1:8" x14ac:dyDescent="0.2">
      <c r="A152" t="s">
        <v>157</v>
      </c>
      <c r="B152" s="38">
        <v>1.1031161520999999</v>
      </c>
      <c r="C152" s="44">
        <v>0.1017733</v>
      </c>
      <c r="D152" s="38">
        <v>1.0004915962000001</v>
      </c>
      <c r="E152" s="38">
        <v>8.5125678000000002E-4</v>
      </c>
      <c r="F152" s="45">
        <v>25.741510416000001</v>
      </c>
      <c r="H152" s="83"/>
    </row>
    <row r="153" spans="1:8" x14ac:dyDescent="0.2">
      <c r="A153" t="s">
        <v>158</v>
      </c>
      <c r="B153" s="38">
        <v>1.0983828381</v>
      </c>
      <c r="C153" s="44">
        <v>9.7035171000000003E-2</v>
      </c>
      <c r="D153" s="38">
        <v>1.0004976698000001</v>
      </c>
      <c r="E153" s="38">
        <v>8.4999773999999998E-4</v>
      </c>
      <c r="F153" s="45">
        <v>24.452669988</v>
      </c>
      <c r="H153" s="83"/>
    </row>
    <row r="154" spans="1:8" x14ac:dyDescent="0.2">
      <c r="A154" t="s">
        <v>159</v>
      </c>
      <c r="B154" s="38">
        <v>1.1396335528999999</v>
      </c>
      <c r="C154" s="44">
        <v>0.13780639</v>
      </c>
      <c r="D154" s="38">
        <v>1.0006825948</v>
      </c>
      <c r="E154" s="38">
        <v>1.1445645E-3</v>
      </c>
      <c r="F154" s="45">
        <v>31.171434479999999</v>
      </c>
      <c r="H154" s="83"/>
    </row>
    <row r="155" spans="1:8" x14ac:dyDescent="0.2">
      <c r="A155" t="s">
        <v>160</v>
      </c>
      <c r="B155" s="38">
        <v>1.1349379383</v>
      </c>
      <c r="C155" s="44">
        <v>0.13315363</v>
      </c>
      <c r="D155" s="38">
        <v>1.0006709371</v>
      </c>
      <c r="E155" s="38">
        <v>1.1133713E-3</v>
      </c>
      <c r="F155" s="45">
        <v>30.016259639999998</v>
      </c>
      <c r="H155" s="83"/>
    </row>
    <row r="156" spans="1:8" x14ac:dyDescent="0.2">
      <c r="A156" t="s">
        <v>161</v>
      </c>
      <c r="B156" s="38">
        <v>1.1327142877</v>
      </c>
      <c r="C156" s="44">
        <v>0.13095915999999999</v>
      </c>
      <c r="D156" s="38">
        <v>1.0006643880999999</v>
      </c>
      <c r="E156" s="38">
        <v>1.0907377000000001E-3</v>
      </c>
      <c r="F156" s="45">
        <v>29.499363827999996</v>
      </c>
      <c r="H156" s="83"/>
    </row>
    <row r="157" spans="1:8" x14ac:dyDescent="0.2">
      <c r="A157" t="s">
        <v>162</v>
      </c>
      <c r="B157" s="38">
        <v>1.1626183232</v>
      </c>
      <c r="C157" s="44">
        <v>0.16032668999999999</v>
      </c>
      <c r="D157" s="38">
        <v>1.0008210646</v>
      </c>
      <c r="E157" s="38">
        <v>1.4705714000000001E-3</v>
      </c>
      <c r="F157" s="45">
        <v>46.899096839999999</v>
      </c>
      <c r="H157" s="83"/>
    </row>
    <row r="158" spans="1:8" x14ac:dyDescent="0.2">
      <c r="A158" t="s">
        <v>163</v>
      </c>
      <c r="B158" s="38">
        <v>1.1546994785</v>
      </c>
      <c r="C158" s="44">
        <v>0.15239654999999999</v>
      </c>
      <c r="D158" s="38">
        <v>1.0008308614000001</v>
      </c>
      <c r="E158" s="38">
        <v>1.4720639000000001E-3</v>
      </c>
      <c r="F158" s="45">
        <v>43.786897199999999</v>
      </c>
      <c r="H158" s="83"/>
    </row>
    <row r="159" spans="1:8" x14ac:dyDescent="0.2">
      <c r="A159" t="s">
        <v>164</v>
      </c>
      <c r="B159" s="38">
        <v>1.1512996682000001</v>
      </c>
      <c r="C159" s="44">
        <v>0.14898775</v>
      </c>
      <c r="D159" s="38">
        <v>1.0008410571999999</v>
      </c>
      <c r="E159" s="38">
        <v>1.4708608999999999E-3</v>
      </c>
      <c r="F159" s="45">
        <v>42.17096592</v>
      </c>
      <c r="H159" s="83"/>
    </row>
    <row r="161" spans="1:3" x14ac:dyDescent="0.2">
      <c r="A161" t="s">
        <v>59</v>
      </c>
      <c r="C161" t="s">
        <v>167</v>
      </c>
    </row>
    <row r="162" spans="1:3" x14ac:dyDescent="0.2">
      <c r="A162" t="s">
        <v>60</v>
      </c>
      <c r="B162" t="s">
        <v>61</v>
      </c>
    </row>
    <row r="163" spans="1:3" x14ac:dyDescent="0.2">
      <c r="B163" t="s">
        <v>168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rowBreaks count="4" manualBreakCount="4">
    <brk id="28" max="16383" man="1"/>
    <brk id="62" max="6" man="1"/>
    <brk id="81" max="16383" man="1"/>
    <brk id="1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Indikatorberechnung</vt:lpstr>
      <vt:lpstr>weitere Daten</vt:lpstr>
      <vt:lpstr>'weitere Daten'!Druckbereich</vt:lpstr>
    </vt:vector>
  </TitlesOfParts>
  <Company>Sächsische Aufbaubank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a001007</dc:creator>
  <cp:lastModifiedBy>Thieme-Czach, Stefan</cp:lastModifiedBy>
  <cp:lastPrinted>2008-12-05T15:56:27Z</cp:lastPrinted>
  <dcterms:created xsi:type="dcterms:W3CDTF">2008-11-07T10:50:01Z</dcterms:created>
  <dcterms:modified xsi:type="dcterms:W3CDTF">2017-11-23T13:06:26Z</dcterms:modified>
</cp:coreProperties>
</file>