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smulmin-fs-02\A6$\90_Referatsspezifisch\02_Ref_62_ab 01.12.2022\78_Frank\Tool Finanzierungslücke\"/>
    </mc:Choice>
  </mc:AlternateContent>
  <bookViews>
    <workbookView xWindow="0" yWindow="0" windowWidth="28800" windowHeight="12300"/>
  </bookViews>
  <sheets>
    <sheet name="Deckblatt" sheetId="1" r:id="rId1"/>
    <sheet name="Tatsächliches Szenario" sheetId="2" r:id="rId2"/>
    <sheet name="Kontrafaktisches Szenario" sheetId="5" r:id="rId3"/>
    <sheet name="Zusammenfassung" sheetId="3" r:id="rId4"/>
  </sheets>
  <definedNames>
    <definedName name="_xlnm.Print_Area" localSheetId="2">'Kontrafaktisches Szenario'!$A$1:$J$58</definedName>
    <definedName name="_xlnm.Print_Area" localSheetId="1">'Tatsächliches Szenario'!$A$1:$J$66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3" l="1"/>
  <c r="B14" i="2"/>
  <c r="B16" i="5" l="1"/>
  <c r="S8" i="1" l="1"/>
  <c r="S7" i="1"/>
  <c r="R8" i="1"/>
  <c r="R7" i="1"/>
  <c r="B11" i="5"/>
  <c r="C21" i="5" s="1"/>
  <c r="C41" i="5" s="1"/>
  <c r="B10" i="5"/>
  <c r="A6" i="5"/>
  <c r="A5" i="5"/>
  <c r="A4" i="5"/>
  <c r="A3" i="5"/>
  <c r="Q8" i="1"/>
  <c r="C22" i="5" l="1"/>
  <c r="C34" i="5"/>
  <c r="C44" i="5" s="1"/>
  <c r="C55" i="5" l="1"/>
  <c r="Q7" i="1" l="1"/>
  <c r="Q9" i="1"/>
  <c r="A6" i="3"/>
  <c r="A6" i="2"/>
  <c r="A3" i="3" l="1"/>
  <c r="A4" i="3"/>
  <c r="A5" i="3"/>
  <c r="A5" i="2" l="1"/>
  <c r="A4" i="2"/>
  <c r="A3" i="2"/>
  <c r="B10" i="2"/>
  <c r="B13" i="2" l="1"/>
  <c r="B44" i="2" l="1"/>
  <c r="B13" i="5"/>
  <c r="B28" i="5" s="1"/>
  <c r="B33" i="2"/>
  <c r="B32" i="2"/>
  <c r="B61" i="2"/>
  <c r="B55" i="2"/>
  <c r="Q6" i="1" s="1"/>
  <c r="B60" i="2"/>
  <c r="B56" i="2"/>
  <c r="B58" i="2"/>
  <c r="Q5" i="1" s="1"/>
  <c r="B59" i="2"/>
  <c r="B34" i="2"/>
  <c r="B27" i="2"/>
  <c r="B31" i="2"/>
  <c r="B28" i="2"/>
  <c r="B26" i="2"/>
  <c r="B35" i="2"/>
  <c r="B25" i="2"/>
  <c r="AJ21" i="5" l="1"/>
  <c r="AJ22" i="5" s="1"/>
  <c r="B39" i="5"/>
  <c r="B37" i="5"/>
  <c r="S21" i="5"/>
  <c r="S41" i="5" s="1"/>
  <c r="O21" i="5"/>
  <c r="O41" i="5" s="1"/>
  <c r="K21" i="5"/>
  <c r="B27" i="5"/>
  <c r="AH21" i="5"/>
  <c r="AH41" i="5" s="1"/>
  <c r="R21" i="5"/>
  <c r="R41" i="5" s="1"/>
  <c r="AL21" i="5"/>
  <c r="AL41" i="5" s="1"/>
  <c r="B29" i="5"/>
  <c r="AC21" i="5"/>
  <c r="AC41" i="5" s="1"/>
  <c r="AP21" i="5"/>
  <c r="AP41" i="5" s="1"/>
  <c r="AF21" i="5"/>
  <c r="V21" i="5"/>
  <c r="V41" i="5" s="1"/>
  <c r="Q21" i="5"/>
  <c r="Q41" i="5" s="1"/>
  <c r="B31" i="5"/>
  <c r="AB21" i="5"/>
  <c r="AB41" i="5" s="1"/>
  <c r="M21" i="5"/>
  <c r="M41" i="5" s="1"/>
  <c r="AO21" i="5"/>
  <c r="AO41" i="5" s="1"/>
  <c r="AK21" i="5"/>
  <c r="AT21" i="5"/>
  <c r="AT41" i="5" s="1"/>
  <c r="AX21" i="5"/>
  <c r="AX41" i="5" s="1"/>
  <c r="AV21" i="5"/>
  <c r="AV41" i="5" s="1"/>
  <c r="B53" i="5"/>
  <c r="R5" i="1" s="1"/>
  <c r="S5" i="1" s="1"/>
  <c r="B26" i="5"/>
  <c r="D21" i="5"/>
  <c r="D41" i="5" s="1"/>
  <c r="B38" i="5"/>
  <c r="B25" i="5"/>
  <c r="AD21" i="5"/>
  <c r="AD41" i="5" s="1"/>
  <c r="B54" i="5"/>
  <c r="Y21" i="5"/>
  <c r="Y41" i="5" s="1"/>
  <c r="AR21" i="5"/>
  <c r="AR41" i="5" s="1"/>
  <c r="U21" i="5"/>
  <c r="U41" i="5" s="1"/>
  <c r="AM21" i="5"/>
  <c r="AM41" i="5" s="1"/>
  <c r="L21" i="5"/>
  <c r="L41" i="5" s="1"/>
  <c r="F21" i="5"/>
  <c r="F41" i="5" s="1"/>
  <c r="P21" i="5"/>
  <c r="P41" i="5" s="1"/>
  <c r="AW21" i="5"/>
  <c r="AW41" i="5" s="1"/>
  <c r="B40" i="5"/>
  <c r="AY21" i="5"/>
  <c r="AY41" i="5" s="1"/>
  <c r="N21" i="5"/>
  <c r="N41" i="5" s="1"/>
  <c r="AN21" i="5"/>
  <c r="AN41" i="5" s="1"/>
  <c r="AU21" i="5"/>
  <c r="AU41" i="5" s="1"/>
  <c r="Z21" i="5"/>
  <c r="Z41" i="5" s="1"/>
  <c r="I21" i="5"/>
  <c r="I41" i="5" s="1"/>
  <c r="B24" i="5"/>
  <c r="AA21" i="5"/>
  <c r="AA41" i="5" s="1"/>
  <c r="H21" i="5"/>
  <c r="H41" i="5" s="1"/>
  <c r="G21" i="5"/>
  <c r="G41" i="5" s="1"/>
  <c r="B51" i="5"/>
  <c r="R6" i="1" s="1"/>
  <c r="S6" i="1" s="1"/>
  <c r="AQ21" i="5"/>
  <c r="E21" i="5"/>
  <c r="E41" i="5" s="1"/>
  <c r="W21" i="5"/>
  <c r="W41" i="5" s="1"/>
  <c r="AG21" i="5"/>
  <c r="T21" i="5"/>
  <c r="T41" i="5" s="1"/>
  <c r="AI21" i="5"/>
  <c r="AI41" i="5" s="1"/>
  <c r="AS21" i="5"/>
  <c r="AS41" i="5" s="1"/>
  <c r="B30" i="5"/>
  <c r="AE21" i="5"/>
  <c r="AE41" i="5" s="1"/>
  <c r="J21" i="5"/>
  <c r="J41" i="5" s="1"/>
  <c r="X21" i="5"/>
  <c r="X41" i="5" s="1"/>
  <c r="AJ55" i="5"/>
  <c r="S22" i="5"/>
  <c r="O22" i="5"/>
  <c r="AL55" i="5"/>
  <c r="Q4" i="1"/>
  <c r="B45" i="2"/>
  <c r="B43" i="2"/>
  <c r="B42" i="2"/>
  <c r="AJ34" i="5" l="1"/>
  <c r="AJ45" i="5"/>
  <c r="AJ46" i="5"/>
  <c r="AV22" i="5"/>
  <c r="S34" i="5"/>
  <c r="S44" i="5" s="1"/>
  <c r="AQ44" i="5"/>
  <c r="AQ41" i="5"/>
  <c r="AG44" i="5"/>
  <c r="AG41" i="5"/>
  <c r="AF55" i="5"/>
  <c r="AF41" i="5"/>
  <c r="K22" i="5"/>
  <c r="K41" i="5"/>
  <c r="AK44" i="5"/>
  <c r="AK41" i="5"/>
  <c r="AJ44" i="5"/>
  <c r="AJ41" i="5"/>
  <c r="AB34" i="5"/>
  <c r="AB44" i="5" s="1"/>
  <c r="K34" i="5"/>
  <c r="I22" i="5"/>
  <c r="AD34" i="5"/>
  <c r="AT22" i="5"/>
  <c r="AT44" i="5"/>
  <c r="AL22" i="5"/>
  <c r="AL44" i="5"/>
  <c r="AF46" i="5"/>
  <c r="AT46" i="5"/>
  <c r="AI44" i="5"/>
  <c r="E22" i="5"/>
  <c r="H22" i="5"/>
  <c r="AY45" i="5"/>
  <c r="AY44" i="5"/>
  <c r="AR22" i="5"/>
  <c r="AR44" i="5"/>
  <c r="AP55" i="5"/>
  <c r="AP44" i="5"/>
  <c r="O34" i="5"/>
  <c r="O44" i="5" s="1"/>
  <c r="AA34" i="5"/>
  <c r="AA44" i="5" s="1"/>
  <c r="AU45" i="5"/>
  <c r="AU44" i="5"/>
  <c r="Y34" i="5"/>
  <c r="Y44" i="5" s="1"/>
  <c r="AV45" i="5"/>
  <c r="AV44" i="5"/>
  <c r="AO22" i="5"/>
  <c r="AO44" i="5"/>
  <c r="AH22" i="5"/>
  <c r="AH44" i="5"/>
  <c r="AS22" i="5"/>
  <c r="AS44" i="5"/>
  <c r="AF45" i="5"/>
  <c r="AF44" i="5"/>
  <c r="AE22" i="5"/>
  <c r="AN45" i="5"/>
  <c r="AN44" i="5"/>
  <c r="AW45" i="5"/>
  <c r="AW44" i="5"/>
  <c r="AM46" i="5"/>
  <c r="AM44" i="5"/>
  <c r="D34" i="5"/>
  <c r="D44" i="5" s="1"/>
  <c r="AX22" i="5"/>
  <c r="AX44" i="5"/>
  <c r="AX55" i="5"/>
  <c r="AL45" i="5"/>
  <c r="AP34" i="5"/>
  <c r="AP46" i="5"/>
  <c r="AH55" i="5"/>
  <c r="AK55" i="5"/>
  <c r="AK46" i="5"/>
  <c r="R34" i="5"/>
  <c r="R44" i="5" s="1"/>
  <c r="AP45" i="5"/>
  <c r="AK34" i="5"/>
  <c r="AK45" i="5"/>
  <c r="AP22" i="5"/>
  <c r="AH45" i="5"/>
  <c r="AK22" i="5"/>
  <c r="R22" i="5"/>
  <c r="AR45" i="5"/>
  <c r="AH46" i="5"/>
  <c r="AH34" i="5"/>
  <c r="H34" i="5"/>
  <c r="H44" i="5" s="1"/>
  <c r="Y22" i="5"/>
  <c r="AV55" i="5"/>
  <c r="AV34" i="5"/>
  <c r="AO55" i="5"/>
  <c r="Q34" i="5"/>
  <c r="Q44" i="5" s="1"/>
  <c r="AO46" i="5"/>
  <c r="AV46" i="5"/>
  <c r="Q22" i="5"/>
  <c r="AO34" i="5"/>
  <c r="AO45" i="5"/>
  <c r="AC34" i="5"/>
  <c r="AC22" i="5"/>
  <c r="AN22" i="5"/>
  <c r="AW46" i="5"/>
  <c r="AW22" i="5"/>
  <c r="AX34" i="5"/>
  <c r="AT45" i="5"/>
  <c r="D22" i="5"/>
  <c r="AX46" i="5"/>
  <c r="AX45" i="5"/>
  <c r="M34" i="5"/>
  <c r="M44" i="5" s="1"/>
  <c r="M22" i="5"/>
  <c r="AL34" i="5"/>
  <c r="G22" i="5"/>
  <c r="AF22" i="5"/>
  <c r="AB22" i="5"/>
  <c r="AT34" i="5"/>
  <c r="AT55" i="5"/>
  <c r="V34" i="5"/>
  <c r="E34" i="5"/>
  <c r="V22" i="5"/>
  <c r="AL46" i="5"/>
  <c r="AF34" i="5"/>
  <c r="AY34" i="5"/>
  <c r="Z22" i="5"/>
  <c r="AD22" i="5"/>
  <c r="F22" i="5"/>
  <c r="Z34" i="5"/>
  <c r="AY22" i="5"/>
  <c r="AR34" i="5"/>
  <c r="AR46" i="5"/>
  <c r="AR55" i="5"/>
  <c r="AM45" i="5"/>
  <c r="P34" i="5"/>
  <c r="P44" i="5" s="1"/>
  <c r="AI45" i="5"/>
  <c r="AQ45" i="5"/>
  <c r="N34" i="5"/>
  <c r="N44" i="5" s="1"/>
  <c r="U22" i="5"/>
  <c r="AM34" i="5"/>
  <c r="T34" i="5"/>
  <c r="T44" i="5" s="1"/>
  <c r="AA22" i="5"/>
  <c r="AQ55" i="5"/>
  <c r="X34" i="5"/>
  <c r="X44" i="5" s="1"/>
  <c r="X22" i="5"/>
  <c r="J34" i="5"/>
  <c r="J44" i="5" s="1"/>
  <c r="AG55" i="5"/>
  <c r="AG22" i="5"/>
  <c r="G34" i="5"/>
  <c r="G44" i="5" s="1"/>
  <c r="AW34" i="5"/>
  <c r="AW55" i="5"/>
  <c r="AN46" i="5"/>
  <c r="AN55" i="5"/>
  <c r="AS55" i="5"/>
  <c r="AS34" i="5"/>
  <c r="AS45" i="5"/>
  <c r="T22" i="5"/>
  <c r="W34" i="5"/>
  <c r="W44" i="5" s="1"/>
  <c r="W22" i="5"/>
  <c r="AN34" i="5"/>
  <c r="AS46" i="5"/>
  <c r="AU34" i="5"/>
  <c r="L34" i="5"/>
  <c r="L44" i="5" s="1"/>
  <c r="AI34" i="5"/>
  <c r="AU46" i="5"/>
  <c r="S4" i="1"/>
  <c r="B15" i="5" s="1"/>
  <c r="L22" i="5"/>
  <c r="AG34" i="5"/>
  <c r="AU22" i="5"/>
  <c r="R4" i="1"/>
  <c r="B14" i="5" s="1"/>
  <c r="AG46" i="5"/>
  <c r="AG45" i="5"/>
  <c r="N22" i="5"/>
  <c r="P22" i="5"/>
  <c r="AM22" i="5"/>
  <c r="AI55" i="5"/>
  <c r="AI22" i="5"/>
  <c r="I34" i="5"/>
  <c r="AY46" i="5"/>
  <c r="AY55" i="5"/>
  <c r="F34" i="5"/>
  <c r="U34" i="5"/>
  <c r="U44" i="5" s="1"/>
  <c r="AM55" i="5"/>
  <c r="J22" i="5"/>
  <c r="AE34" i="5"/>
  <c r="AE44" i="5" s="1"/>
  <c r="AQ46" i="5"/>
  <c r="AQ34" i="5"/>
  <c r="AQ22" i="5"/>
  <c r="AU55" i="5"/>
  <c r="AI46" i="5"/>
  <c r="B15" i="2"/>
  <c r="C21" i="2"/>
  <c r="C45" i="5" l="1"/>
  <c r="C46" i="5" s="1"/>
  <c r="K44" i="5"/>
  <c r="K45" i="5" s="1"/>
  <c r="I44" i="5"/>
  <c r="I45" i="5" s="1"/>
  <c r="AD44" i="5"/>
  <c r="V44" i="5"/>
  <c r="V45" i="5" s="1"/>
  <c r="F44" i="5"/>
  <c r="F45" i="5" s="1"/>
  <c r="Z44" i="5"/>
  <c r="E44" i="5"/>
  <c r="E45" i="5" s="1"/>
  <c r="AC44" i="5"/>
  <c r="AC45" i="5" s="1"/>
  <c r="X45" i="5"/>
  <c r="C29" i="2"/>
  <c r="C38" i="2" s="1"/>
  <c r="C46" i="2"/>
  <c r="R45" i="5"/>
  <c r="AA45" i="5"/>
  <c r="G45" i="5"/>
  <c r="U45" i="5"/>
  <c r="AB45" i="5"/>
  <c r="L45" i="5"/>
  <c r="Z45" i="5"/>
  <c r="AD45" i="5"/>
  <c r="P45" i="5"/>
  <c r="Q45" i="5"/>
  <c r="S45" i="5"/>
  <c r="Y45" i="5"/>
  <c r="O45" i="5"/>
  <c r="M45" i="5"/>
  <c r="H45" i="5"/>
  <c r="N45" i="5"/>
  <c r="T45" i="5"/>
  <c r="J45" i="5"/>
  <c r="W45" i="5"/>
  <c r="AE45" i="5"/>
  <c r="B41" i="5"/>
  <c r="C23" i="3" s="1"/>
  <c r="B34" i="5"/>
  <c r="C22" i="3" s="1"/>
  <c r="C63" i="2"/>
  <c r="B27" i="3"/>
  <c r="AJ21" i="2"/>
  <c r="AJ49" i="2" s="1"/>
  <c r="G21" i="2"/>
  <c r="AE21" i="2"/>
  <c r="AH21" i="2"/>
  <c r="AH49" i="2" s="1"/>
  <c r="S21" i="2"/>
  <c r="O21" i="2"/>
  <c r="Y21" i="2"/>
  <c r="AL21" i="2"/>
  <c r="AL49" i="2" s="1"/>
  <c r="K21" i="2"/>
  <c r="AB21" i="2"/>
  <c r="AY21" i="2"/>
  <c r="AY49" i="2" s="1"/>
  <c r="AU21" i="2"/>
  <c r="AU49" i="2" s="1"/>
  <c r="AQ21" i="2"/>
  <c r="AQ49" i="2" s="1"/>
  <c r="N21" i="2"/>
  <c r="X21" i="2"/>
  <c r="AD21" i="2"/>
  <c r="M21" i="2"/>
  <c r="J21" i="2"/>
  <c r="F21" i="2"/>
  <c r="R21" i="2"/>
  <c r="AA21" i="2"/>
  <c r="AG21" i="2"/>
  <c r="AG49" i="2" s="1"/>
  <c r="AK21" i="2"/>
  <c r="AK49" i="2" s="1"/>
  <c r="AX21" i="2"/>
  <c r="AX49" i="2" s="1"/>
  <c r="AT21" i="2"/>
  <c r="AT49" i="2" s="1"/>
  <c r="AP21" i="2"/>
  <c r="AP49" i="2" s="1"/>
  <c r="D21" i="2"/>
  <c r="I21" i="2"/>
  <c r="U21" i="2"/>
  <c r="Q21" i="2"/>
  <c r="W21" i="2"/>
  <c r="Z21" i="2"/>
  <c r="AC21" i="2"/>
  <c r="AN21" i="2"/>
  <c r="AN49" i="2" s="1"/>
  <c r="AW21" i="2"/>
  <c r="AW49" i="2" s="1"/>
  <c r="AS21" i="2"/>
  <c r="AS49" i="2" s="1"/>
  <c r="E21" i="2"/>
  <c r="L21" i="2"/>
  <c r="H21" i="2"/>
  <c r="T21" i="2"/>
  <c r="P21" i="2"/>
  <c r="V21" i="2"/>
  <c r="AF21" i="2"/>
  <c r="AF49" i="2" s="1"/>
  <c r="AI21" i="2"/>
  <c r="AI49" i="2" s="1"/>
  <c r="AM21" i="2"/>
  <c r="AM49" i="2" s="1"/>
  <c r="AO21" i="2"/>
  <c r="AO49" i="2" s="1"/>
  <c r="AV21" i="2"/>
  <c r="AV49" i="2" s="1"/>
  <c r="AR21" i="2"/>
  <c r="AR49" i="2" s="1"/>
  <c r="C49" i="2" l="1"/>
  <c r="AR39" i="2"/>
  <c r="AR29" i="2"/>
  <c r="AI39" i="2"/>
  <c r="AI29" i="2"/>
  <c r="T46" i="2"/>
  <c r="T29" i="2"/>
  <c r="T39" i="2" s="1"/>
  <c r="AS39" i="2"/>
  <c r="AS29" i="2"/>
  <c r="Z46" i="2"/>
  <c r="Z29" i="2"/>
  <c r="Z38" i="2" s="1"/>
  <c r="I46" i="2"/>
  <c r="I29" i="2"/>
  <c r="I38" i="2" s="1"/>
  <c r="AX39" i="2"/>
  <c r="AX29" i="2"/>
  <c r="R46" i="2"/>
  <c r="R29" i="2"/>
  <c r="R39" i="2" s="1"/>
  <c r="AD46" i="2"/>
  <c r="AD29" i="2"/>
  <c r="AD39" i="2" s="1"/>
  <c r="AU39" i="2"/>
  <c r="AU29" i="2"/>
  <c r="AL39" i="2"/>
  <c r="AL29" i="2"/>
  <c r="AH39" i="2"/>
  <c r="AH29" i="2"/>
  <c r="AV39" i="2"/>
  <c r="AV29" i="2"/>
  <c r="AF39" i="2"/>
  <c r="AF29" i="2"/>
  <c r="H46" i="2"/>
  <c r="H29" i="2"/>
  <c r="H39" i="2" s="1"/>
  <c r="AW39" i="2"/>
  <c r="AW29" i="2"/>
  <c r="W46" i="2"/>
  <c r="W29" i="2"/>
  <c r="W39" i="2" s="1"/>
  <c r="D46" i="2"/>
  <c r="D29" i="2"/>
  <c r="D39" i="2" s="1"/>
  <c r="AK39" i="2"/>
  <c r="AK29" i="2"/>
  <c r="F29" i="2"/>
  <c r="F38" i="2" s="1"/>
  <c r="X46" i="2"/>
  <c r="X29" i="2"/>
  <c r="X38" i="2" s="1"/>
  <c r="AY39" i="2"/>
  <c r="AY29" i="2"/>
  <c r="Y46" i="2"/>
  <c r="Y29" i="2"/>
  <c r="Y38" i="2" s="1"/>
  <c r="AE46" i="2"/>
  <c r="AE29" i="2"/>
  <c r="AE39" i="2" s="1"/>
  <c r="AO39" i="2"/>
  <c r="AO29" i="2"/>
  <c r="V46" i="2"/>
  <c r="V29" i="2"/>
  <c r="V38" i="2" s="1"/>
  <c r="L46" i="2"/>
  <c r="L29" i="2"/>
  <c r="L39" i="2" s="1"/>
  <c r="AN39" i="2"/>
  <c r="AN29" i="2"/>
  <c r="Q46" i="2"/>
  <c r="Q29" i="2"/>
  <c r="Q39" i="2" s="1"/>
  <c r="AP39" i="2"/>
  <c r="AP29" i="2"/>
  <c r="AG39" i="2"/>
  <c r="AG29" i="2"/>
  <c r="J46" i="2"/>
  <c r="J29" i="2"/>
  <c r="J38" i="2" s="1"/>
  <c r="N46" i="2"/>
  <c r="N29" i="2"/>
  <c r="N39" i="2" s="1"/>
  <c r="AB46" i="2"/>
  <c r="AB29" i="2"/>
  <c r="AB39" i="2" s="1"/>
  <c r="O46" i="2"/>
  <c r="O29" i="2"/>
  <c r="O39" i="2" s="1"/>
  <c r="G29" i="2"/>
  <c r="G39" i="2" s="1"/>
  <c r="AM39" i="2"/>
  <c r="AM29" i="2"/>
  <c r="P46" i="2"/>
  <c r="P29" i="2"/>
  <c r="P39" i="2" s="1"/>
  <c r="E46" i="2"/>
  <c r="E29" i="2"/>
  <c r="E39" i="2" s="1"/>
  <c r="AC46" i="2"/>
  <c r="AC29" i="2"/>
  <c r="AC39" i="2" s="1"/>
  <c r="U46" i="2"/>
  <c r="U29" i="2"/>
  <c r="U39" i="2" s="1"/>
  <c r="AT39" i="2"/>
  <c r="AT29" i="2"/>
  <c r="AA46" i="2"/>
  <c r="AA29" i="2"/>
  <c r="AA39" i="2" s="1"/>
  <c r="M46" i="2"/>
  <c r="M29" i="2"/>
  <c r="M39" i="2" s="1"/>
  <c r="AQ39" i="2"/>
  <c r="AQ29" i="2"/>
  <c r="K46" i="2"/>
  <c r="K29" i="2"/>
  <c r="K39" i="2" s="1"/>
  <c r="S46" i="2"/>
  <c r="S29" i="2"/>
  <c r="S39" i="2" s="1"/>
  <c r="AJ39" i="2"/>
  <c r="AJ29" i="2"/>
  <c r="C39" i="2"/>
  <c r="AR46" i="2"/>
  <c r="AH46" i="2"/>
  <c r="AV46" i="2"/>
  <c r="AF46" i="2"/>
  <c r="AW46" i="2"/>
  <c r="AK46" i="2"/>
  <c r="F46" i="2"/>
  <c r="AY46" i="2"/>
  <c r="AS46" i="2"/>
  <c r="AL46" i="2"/>
  <c r="AG46" i="2"/>
  <c r="G46" i="2"/>
  <c r="AI46" i="2"/>
  <c r="AX46" i="2"/>
  <c r="AU46" i="2"/>
  <c r="AO46" i="2"/>
  <c r="AN46" i="2"/>
  <c r="AP46" i="2"/>
  <c r="AM46" i="2"/>
  <c r="AT46" i="2"/>
  <c r="AQ46" i="2"/>
  <c r="AJ46" i="2"/>
  <c r="B44" i="5"/>
  <c r="C24" i="3" s="1"/>
  <c r="E55" i="5"/>
  <c r="J55" i="5"/>
  <c r="AA55" i="5"/>
  <c r="H55" i="5"/>
  <c r="K55" i="5"/>
  <c r="U55" i="5"/>
  <c r="F55" i="5"/>
  <c r="D55" i="5"/>
  <c r="Y55" i="5"/>
  <c r="M55" i="5"/>
  <c r="W55" i="5"/>
  <c r="X55" i="5"/>
  <c r="L55" i="5"/>
  <c r="AB55" i="5"/>
  <c r="N55" i="5"/>
  <c r="G55" i="5"/>
  <c r="Q55" i="5"/>
  <c r="I55" i="5"/>
  <c r="AD55" i="5"/>
  <c r="T55" i="5"/>
  <c r="P55" i="5"/>
  <c r="V55" i="5"/>
  <c r="S55" i="5"/>
  <c r="O55" i="5"/>
  <c r="AE55" i="5"/>
  <c r="Z55" i="5"/>
  <c r="R55" i="5"/>
  <c r="AC55" i="5"/>
  <c r="D45" i="5"/>
  <c r="AP38" i="2"/>
  <c r="AT38" i="2"/>
  <c r="O38" i="2"/>
  <c r="AO38" i="2"/>
  <c r="AN38" i="2"/>
  <c r="AG38" i="2"/>
  <c r="AY38" i="2"/>
  <c r="AR38" i="2"/>
  <c r="T38" i="2"/>
  <c r="AX38" i="2"/>
  <c r="AQ38" i="2"/>
  <c r="AJ38" i="2"/>
  <c r="AM38" i="2"/>
  <c r="AI38" i="2"/>
  <c r="AS38" i="2"/>
  <c r="AV38" i="2"/>
  <c r="AF38" i="2"/>
  <c r="AW38" i="2"/>
  <c r="AK38" i="2"/>
  <c r="AD38" i="2"/>
  <c r="AU38" i="2"/>
  <c r="AL38" i="2"/>
  <c r="AH38" i="2"/>
  <c r="E63" i="2"/>
  <c r="AQ50" i="2"/>
  <c r="C62" i="2"/>
  <c r="AV63" i="2"/>
  <c r="AV50" i="2"/>
  <c r="AF63" i="2"/>
  <c r="AF50" i="2"/>
  <c r="AW63" i="2"/>
  <c r="AW50" i="2"/>
  <c r="AK63" i="2"/>
  <c r="AK50" i="2"/>
  <c r="AO63" i="2"/>
  <c r="AO50" i="2"/>
  <c r="AN63" i="2"/>
  <c r="AN50" i="2"/>
  <c r="AP63" i="2"/>
  <c r="AP50" i="2"/>
  <c r="AG63" i="2"/>
  <c r="AG50" i="2"/>
  <c r="AU63" i="2"/>
  <c r="AU50" i="2"/>
  <c r="K63" i="2"/>
  <c r="AM63" i="2"/>
  <c r="AM50" i="2"/>
  <c r="AC63" i="2"/>
  <c r="AT63" i="2"/>
  <c r="AT50" i="2"/>
  <c r="AA63" i="2"/>
  <c r="AL63" i="2"/>
  <c r="AL50" i="2"/>
  <c r="AH63" i="2"/>
  <c r="AH50" i="2"/>
  <c r="AR63" i="2"/>
  <c r="AR50" i="2"/>
  <c r="AI63" i="2"/>
  <c r="AI50" i="2"/>
  <c r="AS63" i="2"/>
  <c r="AS50" i="2"/>
  <c r="AX63" i="2"/>
  <c r="AX50" i="2"/>
  <c r="AY63" i="2"/>
  <c r="AY50" i="2"/>
  <c r="AE63" i="2"/>
  <c r="AJ62" i="2"/>
  <c r="AJ50" i="2"/>
  <c r="Z63" i="2"/>
  <c r="H63" i="2"/>
  <c r="W63" i="2"/>
  <c r="D63" i="2"/>
  <c r="F63" i="2"/>
  <c r="M63" i="2"/>
  <c r="AQ63" i="2"/>
  <c r="AB63" i="2"/>
  <c r="O63" i="2"/>
  <c r="G63" i="2"/>
  <c r="N63" i="2"/>
  <c r="Y63" i="2"/>
  <c r="V63" i="2"/>
  <c r="L63" i="2"/>
  <c r="Q63" i="2"/>
  <c r="J63" i="2"/>
  <c r="AD63" i="2"/>
  <c r="S63" i="2"/>
  <c r="AJ63" i="2"/>
  <c r="T63" i="2"/>
  <c r="I63" i="2"/>
  <c r="R63" i="2"/>
  <c r="P63" i="2"/>
  <c r="U63" i="2"/>
  <c r="X63" i="2"/>
  <c r="AQ62" i="2"/>
  <c r="AL62" i="2"/>
  <c r="AH62" i="2"/>
  <c r="AT62" i="2"/>
  <c r="AV62" i="2"/>
  <c r="AO62" i="2"/>
  <c r="AM62" i="2"/>
  <c r="AF62" i="2"/>
  <c r="AW62" i="2"/>
  <c r="AK62" i="2"/>
  <c r="AN62" i="2"/>
  <c r="AP62" i="2"/>
  <c r="AG62" i="2"/>
  <c r="AY62" i="2"/>
  <c r="AR62" i="2"/>
  <c r="AI62" i="2"/>
  <c r="AS62" i="2"/>
  <c r="AX62" i="2"/>
  <c r="AU62" i="2"/>
  <c r="R38" i="2" l="1"/>
  <c r="O49" i="2"/>
  <c r="AB38" i="2"/>
  <c r="J49" i="2"/>
  <c r="I49" i="2"/>
  <c r="S38" i="2"/>
  <c r="S49" i="2" s="1"/>
  <c r="S50" i="2" s="1"/>
  <c r="U38" i="2"/>
  <c r="U49" i="2" s="1"/>
  <c r="U50" i="2" s="1"/>
  <c r="V49" i="2"/>
  <c r="V50" i="2" s="1"/>
  <c r="Z49" i="2"/>
  <c r="Z50" i="2" s="1"/>
  <c r="F49" i="2"/>
  <c r="AB49" i="2"/>
  <c r="AB50" i="2" s="1"/>
  <c r="AD49" i="2"/>
  <c r="AD50" i="2" s="1"/>
  <c r="T49" i="2"/>
  <c r="T50" i="2" s="1"/>
  <c r="Y49" i="2"/>
  <c r="Y50" i="2" s="1"/>
  <c r="X49" i="2"/>
  <c r="R49" i="2"/>
  <c r="R50" i="2" s="1"/>
  <c r="E38" i="2"/>
  <c r="E49" i="2" s="1"/>
  <c r="M38" i="2"/>
  <c r="M49" i="2" s="1"/>
  <c r="M50" i="2" s="1"/>
  <c r="Q38" i="2"/>
  <c r="Q49" i="2" s="1"/>
  <c r="Q50" i="2" s="1"/>
  <c r="K38" i="2"/>
  <c r="K49" i="2" s="1"/>
  <c r="K50" i="2" s="1"/>
  <c r="N38" i="2"/>
  <c r="N49" i="2" s="1"/>
  <c r="N50" i="2" s="1"/>
  <c r="L38" i="2"/>
  <c r="L49" i="2" s="1"/>
  <c r="L50" i="2" s="1"/>
  <c r="W38" i="2"/>
  <c r="W49" i="2" s="1"/>
  <c r="W50" i="2" s="1"/>
  <c r="D38" i="2"/>
  <c r="D49" i="2" s="1"/>
  <c r="D50" i="2" s="1"/>
  <c r="H38" i="2"/>
  <c r="H49" i="2" s="1"/>
  <c r="H50" i="2" s="1"/>
  <c r="P38" i="2"/>
  <c r="P49" i="2" s="1"/>
  <c r="P50" i="2" s="1"/>
  <c r="B29" i="2"/>
  <c r="V39" i="2"/>
  <c r="Y39" i="2"/>
  <c r="F39" i="2"/>
  <c r="Z39" i="2"/>
  <c r="AE38" i="2"/>
  <c r="AE49" i="2" s="1"/>
  <c r="AE50" i="2" s="1"/>
  <c r="J39" i="2"/>
  <c r="X39" i="2"/>
  <c r="I39" i="2"/>
  <c r="G38" i="2"/>
  <c r="G49" i="2" s="1"/>
  <c r="G50" i="2" s="1"/>
  <c r="AA38" i="2"/>
  <c r="AA49" i="2" s="1"/>
  <c r="AA50" i="2" s="1"/>
  <c r="AC38" i="2"/>
  <c r="AC49" i="2" s="1"/>
  <c r="O50" i="2"/>
  <c r="J50" i="2"/>
  <c r="L46" i="5"/>
  <c r="T46" i="5"/>
  <c r="X46" i="5"/>
  <c r="I46" i="5"/>
  <c r="Q46" i="5"/>
  <c r="AA46" i="5"/>
  <c r="W46" i="5"/>
  <c r="Z46" i="5"/>
  <c r="B45" i="5"/>
  <c r="G46" i="5"/>
  <c r="Y46" i="5"/>
  <c r="N46" i="5"/>
  <c r="V46" i="5"/>
  <c r="O46" i="5"/>
  <c r="AB46" i="5"/>
  <c r="K46" i="5"/>
  <c r="S46" i="5"/>
  <c r="E46" i="5"/>
  <c r="U46" i="5"/>
  <c r="AE46" i="5"/>
  <c r="AD46" i="5"/>
  <c r="D46" i="5"/>
  <c r="P46" i="5"/>
  <c r="F46" i="5"/>
  <c r="AC46" i="5"/>
  <c r="R46" i="5"/>
  <c r="H46" i="5"/>
  <c r="J46" i="5"/>
  <c r="M46" i="5"/>
  <c r="X50" i="2"/>
  <c r="F50" i="2"/>
  <c r="I50" i="2"/>
  <c r="C50" i="2"/>
  <c r="C51" i="2" s="1"/>
  <c r="B63" i="2"/>
  <c r="B14" i="3" s="1"/>
  <c r="B46" i="2"/>
  <c r="B23" i="3" s="1"/>
  <c r="B46" i="5" l="1"/>
  <c r="B47" i="5" s="1"/>
  <c r="B12" i="3" s="1"/>
  <c r="B38" i="2"/>
  <c r="B22" i="3" s="1"/>
  <c r="B39" i="2"/>
  <c r="B28" i="3" s="1"/>
  <c r="AC50" i="2"/>
  <c r="D62" i="2"/>
  <c r="AG51" i="2"/>
  <c r="AW51" i="2"/>
  <c r="AP51" i="2"/>
  <c r="AT51" i="2"/>
  <c r="AY51" i="2"/>
  <c r="AH51" i="2"/>
  <c r="AU51" i="2"/>
  <c r="AJ51" i="2"/>
  <c r="AK51" i="2"/>
  <c r="AI51" i="2"/>
  <c r="AR51" i="2"/>
  <c r="AX51" i="2"/>
  <c r="AN51" i="2"/>
  <c r="AV51" i="2"/>
  <c r="AL51" i="2"/>
  <c r="AQ51" i="2"/>
  <c r="AS51" i="2"/>
  <c r="AF51" i="2"/>
  <c r="AO51" i="2"/>
  <c r="AM51" i="2"/>
  <c r="E50" i="2" l="1"/>
  <c r="B50" i="2" s="1"/>
  <c r="AB62" i="2"/>
  <c r="X62" i="2"/>
  <c r="S62" i="2"/>
  <c r="O62" i="2"/>
  <c r="N62" i="2"/>
  <c r="AD62" i="2"/>
  <c r="M62" i="2"/>
  <c r="AC62" i="2"/>
  <c r="E62" i="2"/>
  <c r="R62" i="2"/>
  <c r="J62" i="2"/>
  <c r="F62" i="2"/>
  <c r="B49" i="2"/>
  <c r="B24" i="3" s="1"/>
  <c r="I62" i="2"/>
  <c r="T62" i="2"/>
  <c r="G62" i="2"/>
  <c r="H62" i="2"/>
  <c r="P62" i="2"/>
  <c r="K62" i="2"/>
  <c r="Y62" i="2"/>
  <c r="W62" i="2"/>
  <c r="U62" i="2"/>
  <c r="V62" i="2"/>
  <c r="L62" i="2"/>
  <c r="Q62" i="2"/>
  <c r="Z62" i="2"/>
  <c r="AA62" i="2"/>
  <c r="AE62" i="2"/>
  <c r="D51" i="2"/>
  <c r="B25" i="3" l="1"/>
  <c r="Q51" i="2"/>
  <c r="E51" i="2"/>
  <c r="T51" i="2"/>
  <c r="X51" i="2"/>
  <c r="AE51" i="2"/>
  <c r="I51" i="2"/>
  <c r="W51" i="2"/>
  <c r="K51" i="2"/>
  <c r="H51" i="2"/>
  <c r="R51" i="2"/>
  <c r="Y51" i="2"/>
  <c r="J51" i="2"/>
  <c r="AD51" i="2"/>
  <c r="M51" i="2"/>
  <c r="Z51" i="2"/>
  <c r="V51" i="2"/>
  <c r="U51" i="2"/>
  <c r="L51" i="2"/>
  <c r="AB51" i="2"/>
  <c r="G51" i="2"/>
  <c r="O51" i="2"/>
  <c r="P51" i="2"/>
  <c r="AC51" i="2"/>
  <c r="AA51" i="2"/>
  <c r="F51" i="2"/>
  <c r="N51" i="2"/>
  <c r="S51" i="2"/>
  <c r="B51" i="2" l="1"/>
  <c r="B52" i="2" s="1"/>
  <c r="B11" i="3" s="1"/>
  <c r="B13" i="3" s="1"/>
  <c r="B16" i="3" l="1"/>
  <c r="B26" i="3" s="1"/>
  <c r="B29" i="3"/>
</calcChain>
</file>

<file path=xl/sharedStrings.xml><?xml version="1.0" encoding="utf-8"?>
<sst xmlns="http://schemas.openxmlformats.org/spreadsheetml/2006/main" count="171" uniqueCount="116">
  <si>
    <t>Berechnung der Finanzierungslücke - Tatsächliches Szenario</t>
  </si>
  <si>
    <t>Zellen enthalten integrierte Formeln und Verknüpfungen - nicht ändern</t>
  </si>
  <si>
    <t>LEGENDE</t>
  </si>
  <si>
    <t>Zellen enthalten integrierte Formeln, können aber geändert werden</t>
  </si>
  <si>
    <t>Zellen benötigen Eingabedaten</t>
  </si>
  <si>
    <t>WACC (gewichteter durchschnittlicher Kapitalkostensatz)</t>
  </si>
  <si>
    <t>Allgemeine Angaben</t>
  </si>
  <si>
    <t>Berechnung Barwert des tatsächlichen Szenarios</t>
  </si>
  <si>
    <t>Gesamt</t>
  </si>
  <si>
    <t>Gesamtkosten</t>
  </si>
  <si>
    <t>Gesamteinnahmen</t>
  </si>
  <si>
    <t>Kosten (in Euro)</t>
  </si>
  <si>
    <t>Verkäufe / Einnahmen (in Euro)</t>
  </si>
  <si>
    <t>Finanzierung (in Euro)</t>
  </si>
  <si>
    <t>Darlehen / Kredite</t>
  </si>
  <si>
    <t>→ davon staatliche Beihilfe</t>
  </si>
  <si>
    <t>Steuersatz</t>
  </si>
  <si>
    <t>KATEGORIE VORHABEN</t>
  </si>
  <si>
    <t>Eigenkapital</t>
  </si>
  <si>
    <t>Cash-Flows</t>
  </si>
  <si>
    <t>Summe der diskontierten Cash-Flows</t>
  </si>
  <si>
    <t>Jahr der Inbetriebnahme</t>
  </si>
  <si>
    <t>Kapitalwert des kontrafaktischen Szenarios</t>
  </si>
  <si>
    <t xml:space="preserve">Berechnung der Finanzierungslücke für den Bau und die Modernisierung von leitungsgebundenen Infrastrukturen </t>
  </si>
  <si>
    <t>Antragsteller:</t>
  </si>
  <si>
    <t xml:space="preserve">Datum: </t>
  </si>
  <si>
    <t>Effektive Verzinsung des Fremdkapitals (in Prozent)</t>
  </si>
  <si>
    <t>Fremdkapital</t>
  </si>
  <si>
    <r>
      <t>r</t>
    </r>
    <r>
      <rPr>
        <vertAlign val="subscript"/>
        <sz val="11"/>
        <color theme="1"/>
        <rFont val="Calibri"/>
        <family val="2"/>
        <scheme val="minor"/>
      </rPr>
      <t>EK</t>
    </r>
  </si>
  <si>
    <r>
      <t>r</t>
    </r>
    <r>
      <rPr>
        <vertAlign val="subscript"/>
        <sz val="11"/>
        <color theme="1"/>
        <rFont val="Calibri"/>
        <family val="2"/>
        <scheme val="minor"/>
      </rPr>
      <t>FK</t>
    </r>
  </si>
  <si>
    <t>Kategorie</t>
  </si>
  <si>
    <t>Allgemein</t>
  </si>
  <si>
    <t xml:space="preserve">Zusammenfassung Berechnung der Finanzierungslücke </t>
  </si>
  <si>
    <t>Finanzierungslücke</t>
  </si>
  <si>
    <t>Betrag in EUR</t>
  </si>
  <si>
    <t>Wichtigste Parameter</t>
  </si>
  <si>
    <t>Summe Kosten</t>
  </si>
  <si>
    <t>Summe Einnahmen</t>
  </si>
  <si>
    <t>Summe Cash-flows</t>
  </si>
  <si>
    <t>WACC</t>
  </si>
  <si>
    <t>Projekt:</t>
  </si>
  <si>
    <t>c) Kosten für den Erwerb/Bau von Infrastruktur, Gebäuden und Grundstücken</t>
  </si>
  <si>
    <t>Summe max. förderfähige Kosten</t>
  </si>
  <si>
    <t>Betrag der Förderung</t>
  </si>
  <si>
    <t>Kontrafaktisches Szenario</t>
  </si>
  <si>
    <t xml:space="preserve">AfA </t>
  </si>
  <si>
    <r>
      <t>Zinssatz r</t>
    </r>
    <r>
      <rPr>
        <b/>
        <vertAlign val="subscript"/>
        <sz val="11"/>
        <color theme="1"/>
        <rFont val="Calibri"/>
        <family val="2"/>
        <scheme val="minor"/>
      </rPr>
      <t>EK</t>
    </r>
  </si>
  <si>
    <t>Diese Vorlage ist für Projekte bestimmt, die nach der Allgemeinen Freistellungsverordnung (AGVO) gemäß den Art. 43, 46 und 48 gefördert werden.
Art. 43 AGVO: Betriebsbeihilfen zur Förderung von erneuerbaren Energien und erneuerbarem Wasserstoff im Rahmen von kleinen Vorhaben und von Erneuerbare-Energie-Gemeinschaften
Art. 46 AGVO: Investitionsbeihilfen für energieeffiziente Fernwärme und/oder Fernkälte
Art. 48 AGVO: Investitionsbeihilfen für Energieinfrastrukturen</t>
  </si>
  <si>
    <t>Höchstzulässiger Fördersatz (Beihilfeintensität)</t>
  </si>
  <si>
    <t>Der Kalkulationszinssatz basiert auf den geschätzten gewichteten durchschnittlichen Kapitalkosten (WACC) und berücksichtigt Wagnis und Gewinn für das eingesetzte Eigenkapital.</t>
  </si>
  <si>
    <t>Hinweise zur Anwendung</t>
  </si>
  <si>
    <t xml:space="preserve">sonstige Zuschüsse </t>
  </si>
  <si>
    <t>Kassenbestand</t>
  </si>
  <si>
    <t>Sonstige staatliche Beihilfen</t>
  </si>
  <si>
    <t>Summe sonstige staatliche Beihilfen</t>
  </si>
  <si>
    <r>
      <t>r</t>
    </r>
    <r>
      <rPr>
        <b/>
        <vertAlign val="subscript"/>
        <sz val="11"/>
        <color theme="1"/>
        <rFont val="Calibri"/>
        <family val="2"/>
        <scheme val="minor"/>
      </rPr>
      <t>EK-Altanlagen</t>
    </r>
  </si>
  <si>
    <t>Tatsächl. SZ</t>
  </si>
  <si>
    <t>Kontraf. SZ</t>
  </si>
  <si>
    <t>Restwert des Anlagevermögens am Ende des Betrachtungszeitraums</t>
  </si>
  <si>
    <t xml:space="preserve">Die Finanzierungslücke entspricht den Nettomehrkosten eines förderfähigen Vorhabens (tatsächliches Szenario) gegenüber einem alternativen Szenario (kontrafaktisches Szenario), das der Antragsteller aller Wahrscheinlichkeit nach ohne Beihilfe durchführen würde. Für beide Szenarien wird die Differenz zwischen den erwirtschafteten Einnahmen und den Kosten (einschließlich Investitionen und Betrieb) über die gesamte Lebensdauer des Vorhabens ermittelt. Durch Abzinsung dieser künftigen Zahlungsströme mit den geschätzten gewichteten durchschnittlichen Kapitalkosten (weighted average cost of capital –  WACC) wird der Kapitalwert (net present value - NPV) zum Zeitpunkt der Antragstellung errechnet. Die Finanzierungslücke ergibt sich aus der Differenz zwischen den Kapitalwerten des Kontrafaktischen und des tatsächlichen Szenarios.  </t>
  </si>
  <si>
    <t>AGVO-Art.</t>
  </si>
  <si>
    <t>Fördersatz</t>
  </si>
  <si>
    <t>Infrastruktur Wasserstoff (Art. 48 AGVO)</t>
  </si>
  <si>
    <t>Erzeugungsanlagen und Speicher für Fernwärme/Fernkälte (Art. 46 AGVO)</t>
  </si>
  <si>
    <t>Verteilnetz für Fernwärme/Fernkälte (Art. 46 AGVO)</t>
  </si>
  <si>
    <t>Infrastruktur Strom (Art. 48 AGVO)</t>
  </si>
  <si>
    <t>Infrastruktur Gas, außer Wasserstoff (Art. 48 AGVO)</t>
  </si>
  <si>
    <t>Förderung erneuerbare Energien/Wasserstoff, kleine Vorhaben und Erneuerbare-Energie-Gemeinschaften (Art. 43 AGVO)</t>
  </si>
  <si>
    <t>a) Investitionen in materielle Vermögenswerte</t>
  </si>
  <si>
    <t>b) Investitionen in immaterielle Vermögenswerte</t>
  </si>
  <si>
    <t>d) Kosten Sachverständigen-, Planungs-, Beratungsleistungen</t>
  </si>
  <si>
    <t>Zahlungsströme (Cash-Flows, in Euro)</t>
  </si>
  <si>
    <t xml:space="preserve">   davon förderfähige Kosten (ohne indirekte Ausgaben)</t>
  </si>
  <si>
    <t>Diskontierte (abgezinste) Cash-Flows</t>
  </si>
  <si>
    <t>Kapitalwert des tatsächlichen Szenarios (Deckungslücke)</t>
  </si>
  <si>
    <t>WACC für Altanlagen</t>
  </si>
  <si>
    <t>Kontraf. SZ Altanlagen</t>
  </si>
  <si>
    <t>Letztes Betrachtungsjahr (aus "Tatsächliches Szenario")</t>
  </si>
  <si>
    <t>Betrachtungsjahr (aus "Tatsächliches Szenario")</t>
  </si>
  <si>
    <t>Neuinvestition</t>
  </si>
  <si>
    <t>Tatsächliches Szenario</t>
  </si>
  <si>
    <t>Bei (befristetem) Weiterbetrieb Altanlage: Jahr der Neuinvestition</t>
  </si>
  <si>
    <t>Nummer der Vorhabenskategorie (aus "Deckblatt")</t>
  </si>
  <si>
    <t>Letztes Betrachtungsjahr (entspricht letztem Jahr der Abschreibung)</t>
  </si>
  <si>
    <t>Nebenrechnung (wird evtl. für den Antragsteller ausgeblendet)</t>
  </si>
  <si>
    <t xml:space="preserve">Finanzierungslücke </t>
  </si>
  <si>
    <t>Betrachtungsjahr (Basisjahr, Jahr der Antragstellung)</t>
  </si>
  <si>
    <t>Förderfähige Kosten:</t>
  </si>
  <si>
    <t>Nichtförderfähige Kosten:</t>
  </si>
  <si>
    <t>e) Eigenleistungen</t>
  </si>
  <si>
    <t>f) Kosten für Betrieb und Instandhaltung</t>
  </si>
  <si>
    <t xml:space="preserve">g) Personal-/Verwaltungskosten </t>
  </si>
  <si>
    <t>h) Sonstige Kosten</t>
  </si>
  <si>
    <t>Minimum Kassenbestand</t>
  </si>
  <si>
    <t>Förderbetrag deckt Minimum Kassenbestand</t>
  </si>
  <si>
    <t>Kapitalwert des tatsächlichen Szenarios</t>
  </si>
  <si>
    <t>Kategorie (Nummer der Vorhabenskategorie siehe Tabelle rechts):</t>
  </si>
  <si>
    <t>Höchstzulässiger Fördersatz laut Förderrichtlinie (in Prozent)</t>
  </si>
  <si>
    <t>e) Indirekte Ausgaben pauschal 7% (Projektkoordinierung und-betreuung)</t>
  </si>
  <si>
    <t>f) Eigenleistungen</t>
  </si>
  <si>
    <t>g) Kosten für den Erwerb/Bau von Infrastruktur, Gebäuden und Grundstücken</t>
  </si>
  <si>
    <t>h) Kosten für Betrieb und Instandsetzung</t>
  </si>
  <si>
    <t xml:space="preserve">i) Personal-/Verwaltungskosten </t>
  </si>
  <si>
    <t>j) Sonstige Kosten</t>
  </si>
  <si>
    <t>Anteil Finanzierungslücke an max. förderfähigen Kosten</t>
  </si>
  <si>
    <t>a) Absatzmenge</t>
  </si>
  <si>
    <t xml:space="preserve">     Preis pro Einheit</t>
  </si>
  <si>
    <t>b) Einnahmen des Projektes</t>
  </si>
  <si>
    <t>c) Sonstige Einnahmen</t>
  </si>
  <si>
    <t>Version: 1/2023 SMEKUL</t>
  </si>
  <si>
    <t>Wirtschaftliche Lebensdauer (Abschreibungsfrist)</t>
  </si>
  <si>
    <t>Für das kontrafaktische Szenario sind folgende Varianten möglich:
1)   es gibt kein alternatives Szenario
2)   die bestehenden Anlagen werden weiterbetrieben, die Investition wird zu einem späteren Zeitpunkt getätigt
3)   es gibt eine alternative, weniger umweltfreundliche Neuinvestition ohne Förderung
Die Wahl des kontrafaktischen Szenarios ist in der Vorhabensbeschreibung ausführlich zu begründen.</t>
  </si>
  <si>
    <t>Der zu betrachtende Zeitraum für die Ermittlung der Finanzierungslücke orientiert sich an der wirtschaftlichen Lebensdauer. Die EU erkennt diesbezüglich die in Deutschland geltenden steuerlichen Abschreibungsfristen als Berechnungsgrundlage an. Positive oder negative Abweichungen von den vorgegebenen Abschreibungsfristen sind in der Vorhabensbeschreibung ausführlich zu begründen.</t>
  </si>
  <si>
    <r>
      <t xml:space="preserve">Informationen/Eingaben sind in die die GRAU markierten Zellen einzutragen. ROT markierte Zellen enthalten integrierte Formeln, die vom Antragsteller geändert werden können. Eingebaute Formeln und Verknüpfungen sind GELB hervorgehoben. </t>
    </r>
    <r>
      <rPr>
        <b/>
        <sz val="11"/>
        <color rgb="FFFF0000"/>
        <rFont val="Calibri"/>
        <family val="2"/>
        <scheme val="minor"/>
      </rPr>
      <t>Gelbe Zellen sind gesperrt und können nicht geändert werden</t>
    </r>
    <r>
      <rPr>
        <sz val="11"/>
        <color theme="1"/>
        <rFont val="Calibri"/>
        <family val="2"/>
        <scheme val="minor"/>
      </rPr>
      <t>.</t>
    </r>
  </si>
  <si>
    <t>Zur Ermittlung der Finanzierungslücke werden förderfähige und nicht förderfähige Kostenpositionen einbezogen, wie z.B. Personalkosten und sämtliche für den Betrieb der Anlage erforderliche Kosten, die von der Förderung ausgenommen sind.  Somit ergibt sich eine Differenz zwischen den Gesamtkosten des Vorhabens und den förderfähigen Gesamtkosten. Für die Ermittlung des Förderbetrags werden beide Werte herangezogen und davon das Minimum gewählt.
Die Kostenpositionen sind zusammengefasst. Die Auflistung einzelner Kosten erfolgt separat in der Vorhabensbeschreibung.</t>
  </si>
  <si>
    <t xml:space="preserve">Für die Ermittlung der Gesamtkosten werden alle Kosten für das Vorhaben vor Abzug von Steuern und sonstigen Abgaben herangezogen. Auf die Kosten erhobene erstattungsfähige Mehrwertsteuer und die Abschreibungen werden nicht berücksichtigt.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</si>
</sst>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0\ &quot;€&quot;;\-#,##0\ &quot;€&quot;"/>
    <numFmt numFmtId="44" formatCode="_-* #,##0.00\ &quot;€&quot;_-;\-* #,##0.00\ &quot;€&quot;_-;_-* &quot;-&quot;??\ &quot;€&quot;_-;_-@_-"/>
    <numFmt numFmtId="43" formatCode="_-* #,##0.00_-;\-* #,##0.00_-;_-* &quot;-&quot;??_-;_-@_-"/>
    <numFmt numFmtId="164" formatCode="_(&quot;$&quot;* #,##0.00_);_(&quot;$&quot;* \(#,##0.00\);_(&quot;$&quot;* &quot;-&quot;??_);_(@_)"/>
    <numFmt numFmtId="165" formatCode="#,##0;\-#,##0;"/>
    <numFmt numFmtId="166" formatCode="0.0%"/>
    <numFmt numFmtId="167" formatCode="0;\-0;"/>
    <numFmt numFmtId="168" formatCode="#,##0.00;\-#,##0.00;"/>
    <numFmt numFmtId="169" formatCode="0%;\-0%;"/>
    <numFmt numFmtId="170" formatCode="0.0%;\-0.0%;"/>
    <numFmt numFmtId="171" formatCode="0.00%;\-0.00%;"/>
    <numFmt numFmtId="172" formatCode="\+0;\-0;"/>
    <numFmt numFmtId="173" formatCode="\+#,##0;\-#,##0;"/>
    <numFmt numFmtId="174" formatCode="\+#,##0.00;\-#,##0.00;"/>
    <numFmt numFmtId="175" formatCode="\+0%;\-0%;"/>
    <numFmt numFmtId="176" formatCode="\+0.0%;\-0.0%;"/>
    <numFmt numFmtId="177" formatCode="\+0.00%;\-0.00%;"/>
    <numFmt numFmtId="178" formatCode="dd\-mm\-yyyy"/>
    <numFmt numFmtId="179" formatCode="mmmm\ yyyy"/>
    <numFmt numFmtId="180" formatCode="dd\-mm\-yy"/>
    <numFmt numFmtId="181" formatCode="0.00&quot; %&quot;;\-0.00&quot; %&quot;;"/>
    <numFmt numFmtId="182" formatCode="_-* #,##0&quot; $&quot;_-;\-* #,##0&quot; $&quot;_-;_-* &quot;-&quot;&quot; $&quot;_-;_-@_-"/>
    <numFmt numFmtId="183" formatCode="_-* #,##0&quot; £&quot;_-;\-* #,##0&quot; £&quot;_-;_-* &quot;-&quot;&quot; £&quot;_-;_-@_-"/>
    <numFmt numFmtId="184" formatCode="0.0"/>
    <numFmt numFmtId="185" formatCode="0.00;\-0.00;"/>
    <numFmt numFmtId="186" formatCode="\+0.00;\-0.00;"/>
    <numFmt numFmtId="187" formatCode="0;[Red]\-0;"/>
    <numFmt numFmtId="188" formatCode="#,##0;[Red]\-#,##0;"/>
    <numFmt numFmtId="189" formatCode="0.00;[Red]\-0.00;"/>
    <numFmt numFmtId="190" formatCode="#,##0.00;[Red]\-#,##0.00;"/>
    <numFmt numFmtId="191" formatCode="0%;[Red]\-0%;"/>
    <numFmt numFmtId="192" formatCode="0.0%;[Red]\-0.0%;"/>
    <numFmt numFmtId="193" formatCode="0.00%;[Red]\-0.00%;"/>
    <numFmt numFmtId="194" formatCode="_-* #,##0&quot; DM&quot;_-;\-* #,##0&quot; DM&quot;_-;_-* &quot;-&quot;&quot; DM&quot;_-;_-@_-"/>
    <numFmt numFmtId="195" formatCode="_-* #,##0.00\ [$€-1]_-;\-* #,##0.00\ [$€-1]_-;_-* &quot;-&quot;??\ [$€-1]_-"/>
    <numFmt numFmtId="196" formatCode="_-* #,##0.00\ [$€]_-;\-* #,##0.00\ [$€]_-;_-* &quot;-&quot;??\ [$€]_-;_-@_-"/>
    <numFmt numFmtId="197" formatCode="0&quot; jours&quot;;\-0&quot; jours&quot;;&quot;- jours&quot;"/>
    <numFmt numFmtId="198" formatCode="#,##0&quot; kF&quot;;\-#,##0&quot; kF&quot;;&quot;- kF&quot;;_-@_-"/>
    <numFmt numFmtId="199" formatCode="[&lt;0]\ &quot;0&quot;;#,###"/>
    <numFmt numFmtId="200" formatCode="#,##0&quot; h&quot;"/>
    <numFmt numFmtId="201" formatCode="\$#,##0.00;[Red]\-\$#,##0.00"/>
    <numFmt numFmtId="202" formatCode="\$#,##0\ ;\(\$#,##0\)"/>
    <numFmt numFmtId="203" formatCode="mmm&quot; &quot;yy"/>
    <numFmt numFmtId="204" formatCode="#,##0.0&quot; déf/kLoc&quot;"/>
    <numFmt numFmtId="205" formatCode="#,##0.0&quot; h/déf&quot;"/>
    <numFmt numFmtId="206" formatCode="_-* #,##0.00\ _F_-;\-* #,##0.00\ _F_-;_-* &quot;-&quot;??\ _F_-;_-@_-"/>
    <numFmt numFmtId="207" formatCode="0.00_)"/>
    <numFmt numFmtId="208" formatCode="??0&quot; %&quot;"/>
    <numFmt numFmtId="209" formatCode="#,##0.00;[Red]\-#,##0.00;&quot;-&quot;??"/>
    <numFmt numFmtId="210" formatCode="_-* #,##0.00\ _€_-;\-* #,##0.00\ _€_-;_-* &quot;-&quot;??\ _€_-;_-@_-"/>
    <numFmt numFmtId="211" formatCode="#.#0&quot;M&quot;"/>
  </numFmts>
  <fonts count="73">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u/>
      <sz val="11"/>
      <color theme="1"/>
      <name val="Calibri"/>
      <family val="2"/>
      <scheme val="minor"/>
    </font>
    <font>
      <b/>
      <sz val="1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color rgb="FF006100"/>
      <name val="Arial"/>
      <family val="2"/>
    </font>
    <font>
      <sz val="10"/>
      <color rgb="FF9C0006"/>
      <name val="Arial"/>
      <family val="2"/>
    </font>
    <font>
      <b/>
      <sz val="11"/>
      <color rgb="FFFF0000"/>
      <name val="Calibri"/>
      <family val="2"/>
      <scheme val="minor"/>
    </font>
    <font>
      <strike/>
      <sz val="11"/>
      <color theme="1"/>
      <name val="Calibri"/>
      <family val="2"/>
      <scheme val="minor"/>
    </font>
    <font>
      <vertAlign val="subscript"/>
      <sz val="11"/>
      <color theme="1"/>
      <name val="Calibri"/>
      <family val="2"/>
      <scheme val="minor"/>
    </font>
    <font>
      <sz val="11"/>
      <color theme="0"/>
      <name val="Calibri"/>
      <family val="2"/>
      <scheme val="minor"/>
    </font>
    <font>
      <u/>
      <sz val="11"/>
      <color rgb="FFFF0000"/>
      <name val="Calibri"/>
      <family val="2"/>
      <scheme val="minor"/>
    </font>
    <font>
      <b/>
      <vertAlign val="subscript"/>
      <sz val="11"/>
      <color theme="1"/>
      <name val="Calibri"/>
      <family val="2"/>
      <scheme val="minor"/>
    </font>
    <font>
      <strike/>
      <sz val="11"/>
      <color rgb="FFFF0000"/>
      <name val="Calibri"/>
      <family val="2"/>
      <scheme val="minor"/>
    </font>
    <font>
      <b/>
      <strike/>
      <sz val="11"/>
      <color theme="1"/>
      <name val="Calibri"/>
      <family val="2"/>
      <scheme val="minor"/>
    </font>
    <font>
      <sz val="11"/>
      <color rgb="FF0070C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65"/>
        <bgColor indexed="64"/>
      </patternFill>
    </fill>
    <fill>
      <patternFill patternType="lightUp"/>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bgColor indexed="64"/>
      </patternFill>
    </fill>
    <fill>
      <patternFill patternType="solid">
        <fgColor rgb="FFFFCCCC"/>
        <bgColor indexed="64"/>
      </patternFill>
    </fill>
  </fills>
  <borders count="46">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bottom style="thin">
        <color auto="1"/>
      </bottom>
      <diagonal/>
    </border>
  </borders>
  <cellStyleXfs count="961">
    <xf numFmtId="0" fontId="0" fillId="0" borderId="0"/>
    <xf numFmtId="0" fontId="9" fillId="0" borderId="0"/>
    <xf numFmtId="4" fontId="11" fillId="0" borderId="0" applyFont="0" applyFill="0" applyBorder="0" applyAlignment="0" applyProtection="0"/>
    <xf numFmtId="168" fontId="11" fillId="0" borderId="0" applyFont="0" applyFill="0" applyBorder="0" applyAlignment="0" applyProtection="0"/>
    <xf numFmtId="1" fontId="11" fillId="0" borderId="0" applyFont="0" applyFill="0" applyBorder="0" applyAlignment="0" applyProtection="0"/>
    <xf numFmtId="181" fontId="11" fillId="0" borderId="0" applyFont="0" applyFill="0" applyBorder="0" applyAlignment="0" applyProtection="0"/>
    <xf numFmtId="171"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66" fontId="11" fillId="0" borderId="0" applyFont="0" applyFill="0" applyBorder="0" applyAlignment="0" applyProtection="0"/>
    <xf numFmtId="10" fontId="11" fillId="0" borderId="0" applyFont="0" applyFill="0" applyBorder="0" applyAlignment="0" applyProtection="0"/>
    <xf numFmtId="167" fontId="11" fillId="0" borderId="4" applyFont="0" applyFill="0" applyBorder="0" applyAlignment="0" applyProtection="0"/>
    <xf numFmtId="165" fontId="11" fillId="0" borderId="4" applyFont="0" applyFill="0" applyBorder="0" applyAlignment="0" applyProtection="0"/>
    <xf numFmtId="168" fontId="11" fillId="0" borderId="0" applyFont="0" applyFill="0" applyBorder="0" applyAlignment="0" applyProtection="0"/>
    <xf numFmtId="169" fontId="11" fillId="0" borderId="7" applyFont="0" applyFill="0" applyBorder="0" applyAlignment="0" applyProtection="0"/>
    <xf numFmtId="170" fontId="11" fillId="0" borderId="7" applyFont="0" applyFill="0" applyBorder="0" applyAlignment="0" applyProtection="0"/>
    <xf numFmtId="171" fontId="11" fillId="0" borderId="7" applyFont="0" applyFill="0" applyBorder="0" applyAlignment="0" applyProtection="0"/>
    <xf numFmtId="0" fontId="11" fillId="0" borderId="8" applyNumberFormat="0" applyFont="0" applyFill="0" applyAlignment="0" applyProtection="0"/>
    <xf numFmtId="172"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7" applyFont="0" applyFill="0" applyBorder="0" applyAlignment="0" applyProtection="0"/>
    <xf numFmtId="176" fontId="11" fillId="0" borderId="7" applyFont="0" applyFill="0" applyBorder="0" applyAlignment="0" applyProtection="0"/>
    <xf numFmtId="177" fontId="11" fillId="0" borderId="7" applyFont="0" applyFill="0" applyBorder="0" applyAlignment="0" applyProtection="0"/>
    <xf numFmtId="180" fontId="11" fillId="0" borderId="9" applyFont="0" applyFill="0" applyBorder="0" applyProtection="0">
      <alignment horizontal="center"/>
    </xf>
    <xf numFmtId="178" fontId="11" fillId="0" borderId="9" applyFont="0" applyFill="0" applyBorder="0" applyProtection="0">
      <alignment horizontal="center"/>
    </xf>
    <xf numFmtId="179" fontId="11" fillId="0" borderId="9" applyFont="0" applyFill="0" applyBorder="0" applyProtection="0">
      <alignment horizontal="left"/>
    </xf>
    <xf numFmtId="0" fontId="11" fillId="0" borderId="9"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80" fontId="11" fillId="0" borderId="0" applyFont="0" applyFill="0" applyBorder="0" applyProtection="0">
      <alignment horizontal="center"/>
    </xf>
    <xf numFmtId="44" fontId="10" fillId="0" borderId="0" applyFont="0" applyFill="0" applyBorder="0" applyAlignment="0" applyProtection="0">
      <alignment vertical="center"/>
    </xf>
    <xf numFmtId="4" fontId="14" fillId="0" borderId="0" applyFont="0" applyFill="0" applyBorder="0" applyAlignment="0" applyProtection="0"/>
    <xf numFmtId="43"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68" fontId="15" fillId="0" borderId="0" applyFont="0" applyFill="0" applyBorder="0" applyAlignment="0" applyProtection="0">
      <alignment horizontal="center"/>
    </xf>
    <xf numFmtId="168" fontId="15" fillId="0" borderId="0" applyFont="0" applyFill="0" applyBorder="0" applyAlignment="0" applyProtection="0">
      <alignment horizontal="center"/>
    </xf>
    <xf numFmtId="168" fontId="11" fillId="0" borderId="0" applyFont="0" applyFill="0" applyBorder="0" applyAlignment="0" applyProtection="0">
      <alignment horizontal="center"/>
    </xf>
    <xf numFmtId="168" fontId="11" fillId="0" borderId="0" applyFont="0" applyFill="0" applyBorder="0" applyAlignment="0" applyProtection="0"/>
    <xf numFmtId="168" fontId="11" fillId="0" borderId="0" applyFont="0" applyFill="0" applyBorder="0" applyAlignment="0" applyProtection="0">
      <alignment horizontal="center"/>
    </xf>
    <xf numFmtId="168" fontId="11" fillId="0" borderId="0" applyFont="0" applyFill="0" applyBorder="0" applyAlignment="0" applyProtection="0">
      <alignment horizontal="center"/>
    </xf>
    <xf numFmtId="182" fontId="16" fillId="0" borderId="0" applyFont="0" applyFill="0" applyBorder="0" applyAlignment="0" applyProtection="0"/>
    <xf numFmtId="183" fontId="16" fillId="0" borderId="0" applyFont="0" applyFill="0" applyBorder="0" applyAlignment="0" applyProtection="0"/>
    <xf numFmtId="1" fontId="15"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4" fontId="11" fillId="0" borderId="0" applyFont="0" applyFill="0" applyBorder="0" applyAlignment="0" applyProtection="0">
      <alignment horizontal="center"/>
    </xf>
    <xf numFmtId="184" fontId="15" fillId="0" borderId="0" applyFont="0" applyFill="0" applyBorder="0" applyAlignment="0" applyProtection="0">
      <alignment horizontal="center"/>
    </xf>
    <xf numFmtId="10" fontId="11"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66" fontId="17" fillId="0" borderId="0" applyFont="0" applyFill="0" applyBorder="0" applyAlignment="0" applyProtection="0"/>
    <xf numFmtId="10" fontId="17" fillId="0" borderId="0" applyFont="0" applyFill="0" applyBorder="0" applyAlignment="0" applyProtection="0"/>
    <xf numFmtId="167" fontId="17" fillId="0" borderId="0" applyFont="0" applyFill="0" applyBorder="0" applyAlignment="0" applyProtection="0"/>
    <xf numFmtId="165" fontId="17" fillId="0" borderId="0" applyFont="0" applyFill="0" applyBorder="0" applyAlignment="0" applyProtection="0"/>
    <xf numFmtId="185" fontId="17" fillId="0" borderId="0" applyFont="0" applyFill="0" applyBorder="0" applyAlignment="0" applyProtection="0"/>
    <xf numFmtId="168"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86" fontId="17" fillId="0" borderId="0" applyFont="0" applyFill="0" applyBorder="0" applyAlignment="0" applyProtection="0"/>
    <xf numFmtId="174"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1"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180" fontId="15" fillId="0" borderId="9"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28" borderId="10" applyNumberFormat="0" applyAlignment="0" applyProtection="0"/>
    <xf numFmtId="0" fontId="22" fillId="28" borderId="10" applyNumberFormat="0" applyAlignment="0" applyProtection="0"/>
    <xf numFmtId="0" fontId="23" fillId="0" borderId="11" applyNumberFormat="0" applyFill="0" applyAlignment="0" applyProtection="0"/>
    <xf numFmtId="0" fontId="24" fillId="29" borderId="12" applyNumberFormat="0" applyAlignment="0" applyProtection="0"/>
    <xf numFmtId="0" fontId="10" fillId="30" borderId="13" applyNumberFormat="0" applyFont="0" applyAlignment="0" applyProtection="0"/>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4" fontId="25" fillId="0" borderId="0" applyFont="0" applyFill="0" applyBorder="0" applyProtection="0">
      <alignment horizontal="center" vertical="center"/>
    </xf>
    <xf numFmtId="180" fontId="11" fillId="0" borderId="0" applyFont="0" applyFill="0" applyBorder="0" applyProtection="0">
      <alignment horizontal="center"/>
    </xf>
    <xf numFmtId="180" fontId="15" fillId="0" borderId="0" applyFont="0" applyFill="0" applyBorder="0" applyProtection="0">
      <alignment horizontal="center"/>
    </xf>
    <xf numFmtId="194" fontId="25" fillId="0" borderId="0" applyFont="0" applyFill="0" applyBorder="0" applyAlignment="0" applyProtection="0">
      <alignment horizontal="center"/>
    </xf>
    <xf numFmtId="0" fontId="26" fillId="15" borderId="10" applyNumberFormat="0" applyAlignment="0" applyProtection="0"/>
    <xf numFmtId="44" fontId="9" fillId="0" borderId="0" applyFont="0" applyFill="0" applyBorder="0" applyAlignment="0" applyProtection="0"/>
    <xf numFmtId="195" fontId="10" fillId="0" borderId="0" applyFont="0" applyFill="0" applyBorder="0" applyAlignment="0" applyProtection="0"/>
    <xf numFmtId="195"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6" fontId="9"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26" fillId="15" borderId="10" applyNumberFormat="0" applyAlignment="0" applyProtection="0"/>
    <xf numFmtId="0" fontId="21" fillId="11" borderId="0" applyNumberFormat="0" applyBorder="0" applyAlignment="0" applyProtection="0"/>
    <xf numFmtId="197" fontId="25" fillId="0" borderId="0" applyFont="0" applyFill="0" applyBorder="0" applyAlignment="0" applyProtection="0">
      <alignment vertical="center"/>
    </xf>
    <xf numFmtId="198"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1" applyNumberFormat="0" applyFill="0" applyAlignment="0" applyProtection="0"/>
    <xf numFmtId="43" fontId="10"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7" fontId="16" fillId="0" borderId="0" applyFont="0" applyFill="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0" borderId="0"/>
    <xf numFmtId="0" fontId="10" fillId="0" borderId="0"/>
    <xf numFmtId="0" fontId="5"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9" fillId="0" borderId="0"/>
    <xf numFmtId="0" fontId="18" fillId="0" borderId="0"/>
    <xf numFmtId="0" fontId="18" fillId="0" borderId="0"/>
    <xf numFmtId="0" fontId="5" fillId="0" borderId="0"/>
    <xf numFmtId="0" fontId="1" fillId="0" borderId="0"/>
    <xf numFmtId="0" fontId="1" fillId="0" borderId="0"/>
    <xf numFmtId="0" fontId="1" fillId="0" borderId="0"/>
    <xf numFmtId="0" fontId="9"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0" fillId="0" borderId="0"/>
    <xf numFmtId="0" fontId="9" fillId="0" borderId="0"/>
    <xf numFmtId="0" fontId="10" fillId="0" borderId="0"/>
    <xf numFmtId="0" fontId="9" fillId="0" borderId="0"/>
    <xf numFmtId="0" fontId="5" fillId="0" borderId="0"/>
    <xf numFmtId="0" fontId="10"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5" fillId="0" borderId="0"/>
    <xf numFmtId="0" fontId="10" fillId="0" borderId="0"/>
    <xf numFmtId="0" fontId="10" fillId="30" borderId="13" applyNumberFormat="0" applyFont="0" applyAlignment="0" applyProtection="0"/>
    <xf numFmtId="0" fontId="37" fillId="28" borderId="17" applyNumberFormat="0" applyAlignment="0" applyProtection="0"/>
    <xf numFmtId="199" fontId="25"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1"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12" borderId="0" applyNumberFormat="0" applyBorder="0" applyAlignment="0" applyProtection="0"/>
    <xf numFmtId="0" fontId="37" fillId="28"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0" fontId="24" fillId="29" borderId="12" applyNumberFormat="0" applyAlignment="0" applyProtection="0"/>
    <xf numFmtId="0" fontId="20" fillId="0" borderId="0" applyNumberFormat="0" applyFill="0" applyBorder="0" applyAlignment="0" applyProtection="0"/>
    <xf numFmtId="0" fontId="9"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0" fillId="0" borderId="0" applyFont="0" applyFill="0" applyBorder="0" applyAlignment="0" applyProtection="0"/>
    <xf numFmtId="3" fontId="9" fillId="0" borderId="0" applyBorder="0"/>
    <xf numFmtId="0" fontId="42" fillId="32" borderId="0"/>
    <xf numFmtId="0" fontId="43" fillId="0" borderId="0" applyNumberFormat="0" applyFill="0" applyBorder="0" applyAlignment="0"/>
    <xf numFmtId="3" fontId="10" fillId="0" borderId="4" applyFill="0" applyProtection="0">
      <alignment vertical="center" wrapText="1"/>
    </xf>
    <xf numFmtId="0" fontId="44" fillId="0" borderId="0"/>
    <xf numFmtId="0" fontId="45" fillId="0" borderId="0" applyNumberFormat="0"/>
    <xf numFmtId="0" fontId="10" fillId="0" borderId="0" applyFont="0" applyFill="0" applyBorder="0" applyAlignment="0" applyProtection="0"/>
    <xf numFmtId="3" fontId="10" fillId="33" borderId="0" applyFont="0" applyFill="0" applyBorder="0" applyAlignment="0" applyProtection="0"/>
    <xf numFmtId="200" fontId="46" fillId="0" borderId="0" applyFont="0" applyFill="0" applyBorder="0">
      <alignment horizontal="right"/>
      <protection locked="0"/>
    </xf>
    <xf numFmtId="201" fontId="9" fillId="0" borderId="0">
      <alignment horizontal="center"/>
    </xf>
    <xf numFmtId="0" fontId="10" fillId="0" borderId="0" applyFont="0" applyFill="0" applyBorder="0" applyAlignment="0" applyProtection="0"/>
    <xf numFmtId="164" fontId="10" fillId="0" borderId="0" applyFont="0" applyFill="0" applyBorder="0" applyAlignment="0" applyProtection="0"/>
    <xf numFmtId="164" fontId="18" fillId="0" borderId="0" applyFont="0" applyFill="0" applyBorder="0" applyAlignment="0" applyProtection="0"/>
    <xf numFmtId="202" fontId="10" fillId="33" borderId="0" applyFont="0" applyFill="0" applyBorder="0" applyAlignment="0" applyProtection="0"/>
    <xf numFmtId="0" fontId="10" fillId="28" borderId="19">
      <alignment horizontal="center"/>
    </xf>
    <xf numFmtId="14" fontId="46" fillId="34" borderId="0" applyFont="0" applyBorder="0" applyAlignment="0">
      <alignment vertical="top"/>
    </xf>
    <xf numFmtId="203" fontId="46" fillId="34" borderId="0" applyFont="0" applyBorder="0" applyAlignment="0">
      <alignment vertical="top"/>
    </xf>
    <xf numFmtId="14" fontId="46" fillId="0" borderId="0" applyFont="0" applyFill="0" applyBorder="0" applyProtection="0">
      <alignment horizontal="center"/>
      <protection locked="0"/>
    </xf>
    <xf numFmtId="14" fontId="10" fillId="0" borderId="0" applyFill="0" applyBorder="0" applyProtection="0">
      <alignment vertical="center" wrapText="1"/>
    </xf>
    <xf numFmtId="204" fontId="47" fillId="0" borderId="0" applyFill="0" applyBorder="0">
      <alignment horizontal="right"/>
    </xf>
    <xf numFmtId="0" fontId="47" fillId="0" borderId="5" applyBorder="0"/>
    <xf numFmtId="0" fontId="48" fillId="0" borderId="20" applyNumberFormat="0" applyFont="0" applyAlignment="0">
      <alignment horizontal="left"/>
    </xf>
    <xf numFmtId="0" fontId="49" fillId="0" borderId="0" applyNumberFormat="0" applyFont="0" applyFill="0" applyBorder="0" applyAlignment="0">
      <alignment horizontal="left" vertical="top"/>
    </xf>
    <xf numFmtId="2" fontId="10" fillId="33" borderId="0" applyFont="0" applyFill="0" applyBorder="0" applyAlignment="0" applyProtection="0"/>
    <xf numFmtId="38" fontId="47" fillId="35" borderId="0" applyNumberFormat="0" applyBorder="0" applyAlignment="0" applyProtection="0"/>
    <xf numFmtId="205"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205" fontId="47" fillId="0" borderId="0" applyFill="0" applyBorder="0">
      <alignment horizontal="right"/>
      <protection locked="0"/>
    </xf>
    <xf numFmtId="205" fontId="47" fillId="0" borderId="0" applyFill="0" applyBorder="0">
      <alignment horizontal="right"/>
      <protection locked="0"/>
    </xf>
    <xf numFmtId="205" fontId="47" fillId="0" borderId="0" applyFill="0" applyBorder="0">
      <alignment horizontal="right"/>
      <protection locked="0"/>
    </xf>
    <xf numFmtId="205"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50" fillId="0" borderId="0">
      <alignment horizontal="left"/>
    </xf>
    <xf numFmtId="10" fontId="47" fillId="35" borderId="4" applyNumberFormat="0" applyBorder="0" applyAlignment="0" applyProtection="0"/>
    <xf numFmtId="0" fontId="51" fillId="36" borderId="0"/>
    <xf numFmtId="206" fontId="10" fillId="0" borderId="0" applyFont="0" applyFill="0" applyBorder="0" applyAlignment="0" applyProtection="0"/>
    <xf numFmtId="0" fontId="52" fillId="0" borderId="21"/>
    <xf numFmtId="3" fontId="10" fillId="0" borderId="0" applyFont="0" applyFill="0" applyBorder="0" applyAlignment="0" applyProtection="0"/>
    <xf numFmtId="0" fontId="46" fillId="34" borderId="0" applyNumberFormat="0" applyFont="0" applyBorder="0" applyAlignment="0">
      <alignment vertical="top"/>
    </xf>
    <xf numFmtId="207" fontId="53" fillId="0" borderId="0"/>
    <xf numFmtId="0" fontId="54" fillId="35" borderId="0">
      <alignment horizontal="right"/>
    </xf>
    <xf numFmtId="0" fontId="55" fillId="37" borderId="6"/>
    <xf numFmtId="10"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8" fontId="47" fillId="0" borderId="0" applyFont="0" applyFill="0" applyBorder="0">
      <alignment horizontal="right"/>
      <protection locked="0"/>
    </xf>
    <xf numFmtId="4" fontId="54" fillId="38" borderId="22" applyNumberFormat="0" applyProtection="0">
      <alignment horizontal="left" vertical="center" indent="1"/>
    </xf>
    <xf numFmtId="0" fontId="42" fillId="32" borderId="0"/>
    <xf numFmtId="0" fontId="42" fillId="32" borderId="0"/>
    <xf numFmtId="0" fontId="52" fillId="0" borderId="0"/>
    <xf numFmtId="0" fontId="43" fillId="0" borderId="23" applyBorder="0"/>
    <xf numFmtId="0" fontId="56" fillId="0" borderId="24" applyBorder="0"/>
    <xf numFmtId="0" fontId="57" fillId="0" borderId="25" applyBorder="0"/>
    <xf numFmtId="3" fontId="10" fillId="0" borderId="0" applyFont="0" applyFill="0" applyBorder="0" applyAlignment="0" applyProtection="0"/>
    <xf numFmtId="0" fontId="58" fillId="0" borderId="0" applyFont="0" applyFill="0" applyBorder="0" applyAlignment="0" applyProtection="0"/>
    <xf numFmtId="43" fontId="59" fillId="0" borderId="0" applyFont="0" applyFill="0" applyBorder="0" applyAlignment="0" applyProtection="0"/>
    <xf numFmtId="0" fontId="59" fillId="0" borderId="0"/>
    <xf numFmtId="0" fontId="9" fillId="0" borderId="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167" fontId="11" fillId="0" borderId="4" applyFont="0" applyFill="0" applyBorder="0" applyAlignment="0" applyProtection="0"/>
    <xf numFmtId="165" fontId="11" fillId="0" borderId="4" applyFont="0" applyFill="0" applyBorder="0" applyAlignment="0" applyProtection="0"/>
    <xf numFmtId="0" fontId="18" fillId="16"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1" borderId="0" applyNumberFormat="0" applyBorder="0" applyAlignment="0" applyProtection="0"/>
    <xf numFmtId="0" fontId="20" fillId="0" borderId="0" applyNumberFormat="0" applyFill="0" applyBorder="0" applyAlignment="0" applyProtection="0"/>
    <xf numFmtId="3" fontId="10" fillId="0" borderId="4" applyFill="0" applyProtection="0">
      <alignment vertical="center" wrapText="1"/>
    </xf>
    <xf numFmtId="0" fontId="22" fillId="28" borderId="1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33" borderId="0" applyFont="0" applyFill="0" applyBorder="0" applyAlignment="0" applyProtection="0"/>
    <xf numFmtId="0" fontId="1" fillId="4" borderId="1" applyNumberFormat="0" applyFont="0" applyAlignment="0" applyProtection="0"/>
    <xf numFmtId="0" fontId="10" fillId="0" borderId="0" applyFont="0" applyFill="0" applyBorder="0" applyAlignment="0" applyProtection="0"/>
    <xf numFmtId="164" fontId="10" fillId="0" borderId="0" applyFont="0" applyFill="0" applyBorder="0" applyAlignment="0" applyProtection="0"/>
    <xf numFmtId="202" fontId="10" fillId="33" borderId="0" applyFont="0" applyFill="0" applyBorder="0" applyAlignment="0" applyProtection="0"/>
    <xf numFmtId="0" fontId="26" fillId="15" borderId="10" applyNumberFormat="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5" fontId="10" fillId="0" borderId="0" applyFont="0" applyFill="0" applyBorder="0" applyAlignment="0" applyProtection="0"/>
    <xf numFmtId="196" fontId="10" fillId="0" borderId="0" applyFont="0" applyFill="0" applyBorder="0" applyAlignment="0" applyProtection="0"/>
    <xf numFmtId="195" fontId="10" fillId="0" borderId="0" applyFont="0" applyFill="0" applyBorder="0" applyAlignment="0" applyProtection="0"/>
    <xf numFmtId="2" fontId="10" fillId="33" borderId="0" applyFont="0" applyFill="0" applyBorder="0" applyAlignment="0" applyProtection="0"/>
    <xf numFmtId="0" fontId="2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0" fillId="0" borderId="0" applyFont="0" applyFill="0" applyBorder="0" applyAlignment="0" applyProtection="0"/>
    <xf numFmtId="3" fontId="10" fillId="0" borderId="0" applyFont="0" applyFill="0" applyBorder="0" applyAlignment="0" applyProtection="0"/>
    <xf numFmtId="0" fontId="1" fillId="0" borderId="0"/>
    <xf numFmtId="0" fontId="1" fillId="0" borderId="0"/>
    <xf numFmtId="0" fontId="18" fillId="0" borderId="0"/>
    <xf numFmtId="0" fontId="9" fillId="0" borderId="0"/>
    <xf numFmtId="0" fontId="10" fillId="30" borderId="13"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7" fillId="28" borderId="17" applyNumberFormat="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3" fontId="10" fillId="0" borderId="0" applyFont="0" applyFill="0" applyBorder="0" applyAlignment="0" applyProtection="0"/>
    <xf numFmtId="3" fontId="10" fillId="0" borderId="4" applyFill="0" applyProtection="0">
      <alignment vertical="center" wrapText="1"/>
    </xf>
    <xf numFmtId="3" fontId="10" fillId="0" borderId="4"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47" fillId="0" borderId="5" applyBorder="0"/>
    <xf numFmtId="0" fontId="47" fillId="0" borderId="5" applyBorder="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43" fontId="1" fillId="0" borderId="0" applyFont="0" applyFill="0" applyBorder="0" applyAlignment="0" applyProtection="0"/>
    <xf numFmtId="0" fontId="22" fillId="28" borderId="10"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8" fillId="0" borderId="0"/>
    <xf numFmtId="0" fontId="18" fillId="0" borderId="0"/>
    <xf numFmtId="0" fontId="18" fillId="0" borderId="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43" fontId="1" fillId="0" borderId="0" applyFont="0" applyFill="0" applyBorder="0" applyAlignment="0" applyProtection="0"/>
    <xf numFmtId="0" fontId="26" fillId="15" borderId="10" applyNumberFormat="0" applyAlignment="0" applyProtection="0"/>
    <xf numFmtId="165" fontId="11" fillId="0" borderId="26" applyFont="0" applyFill="0" applyBorder="0" applyAlignment="0" applyProtection="0"/>
    <xf numFmtId="0" fontId="22" fillId="28" borderId="10" applyNumberFormat="0" applyAlignment="0" applyProtection="0"/>
    <xf numFmtId="0" fontId="37" fillId="28" borderId="17" applyNumberFormat="0" applyAlignment="0" applyProtection="0"/>
    <xf numFmtId="0" fontId="10" fillId="30" borderId="13" applyNumberFormat="0" applyFont="0" applyAlignment="0" applyProtection="0"/>
    <xf numFmtId="3" fontId="10" fillId="0" borderId="26" applyFill="0" applyProtection="0">
      <alignment vertical="center" wrapText="1"/>
    </xf>
    <xf numFmtId="4" fontId="54" fillId="38" borderId="22" applyNumberFormat="0" applyProtection="0">
      <alignment horizontal="left" vertical="center" inden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7" fontId="11" fillId="0" borderId="26" applyFont="0" applyFill="0" applyBorder="0" applyAlignment="0" applyProtection="0"/>
    <xf numFmtId="0" fontId="41" fillId="0" borderId="18" applyNumberFormat="0" applyFill="0" applyAlignment="0" applyProtection="0"/>
    <xf numFmtId="0" fontId="26" fillId="15" borderId="10" applyNumberFormat="0" applyAlignment="0" applyProtection="0"/>
    <xf numFmtId="0" fontId="10" fillId="30" borderId="13" applyNumberFormat="0" applyFont="0" applyAlignment="0" applyProtection="0"/>
    <xf numFmtId="4" fontId="54" fillId="38" borderId="22" applyNumberFormat="0" applyProtection="0">
      <alignment horizontal="left" vertical="center" indent="1"/>
    </xf>
    <xf numFmtId="0" fontId="22" fillId="28" borderId="10" applyNumberFormat="0" applyAlignment="0" applyProtection="0"/>
    <xf numFmtId="167" fontId="11" fillId="0" borderId="26" applyFont="0" applyFill="0" applyBorder="0" applyAlignment="0" applyProtection="0"/>
    <xf numFmtId="3" fontId="10" fillId="0" borderId="26" applyFill="0" applyProtection="0">
      <alignment vertical="center" wrapText="1"/>
    </xf>
    <xf numFmtId="0" fontId="41" fillId="0" borderId="18" applyNumberFormat="0" applyFill="0" applyAlignment="0" applyProtection="0"/>
    <xf numFmtId="0" fontId="37" fillId="28" borderId="17" applyNumberFormat="0" applyAlignment="0" applyProtection="0"/>
    <xf numFmtId="0" fontId="22" fillId="28" borderId="10" applyNumberFormat="0" applyAlignment="0" applyProtection="0"/>
    <xf numFmtId="0" fontId="37" fillId="28" borderId="17" applyNumberFormat="0" applyAlignment="0" applyProtection="0"/>
    <xf numFmtId="0" fontId="26" fillId="15"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37" fillId="28" borderId="17" applyNumberFormat="0" applyAlignment="0" applyProtection="0"/>
    <xf numFmtId="165"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41" fillId="0" borderId="18" applyNumberFormat="0" applyFill="0" applyAlignment="0" applyProtection="0"/>
    <xf numFmtId="3" fontId="10" fillId="0" borderId="26" applyFill="0" applyProtection="0">
      <alignment vertical="center" wrapText="1"/>
    </xf>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60" fillId="0" borderId="0"/>
    <xf numFmtId="9" fontId="60" fillId="0" borderId="0" applyFont="0" applyFill="0" applyBorder="0" applyAlignment="0" applyProtection="0"/>
    <xf numFmtId="0" fontId="60" fillId="0" borderId="0"/>
    <xf numFmtId="9" fontId="60" fillId="0" borderId="0" applyFont="0" applyFill="0" applyBorder="0" applyAlignment="0" applyProtection="0"/>
    <xf numFmtId="0" fontId="61" fillId="0" borderId="0"/>
    <xf numFmtId="44" fontId="61" fillId="0" borderId="0" applyFont="0" applyFill="0" applyBorder="0" applyAlignment="0" applyProtection="0"/>
    <xf numFmtId="9" fontId="61" fillId="0" borderId="0" applyFont="0" applyFill="0" applyBorder="0" applyAlignment="0" applyProtection="0"/>
    <xf numFmtId="209" fontId="8" fillId="39" borderId="27" applyAlignment="0" applyProtection="0"/>
    <xf numFmtId="0" fontId="5" fillId="0" borderId="0"/>
    <xf numFmtId="0" fontId="62" fillId="2" borderId="0" applyNumberFormat="0" applyBorder="0" applyAlignment="0" applyProtection="0"/>
    <xf numFmtId="0" fontId="63" fillId="3" borderId="0" applyNumberFormat="0" applyBorder="0" applyAlignment="0" applyProtection="0"/>
    <xf numFmtId="0" fontId="5" fillId="6" borderId="0" applyNumberFormat="0" applyBorder="0" applyAlignment="0" applyProtection="0"/>
    <xf numFmtId="9" fontId="5" fillId="0" borderId="0" applyFont="0" applyFill="0" applyBorder="0" applyAlignment="0" applyProtection="0"/>
    <xf numFmtId="0" fontId="5" fillId="5" borderId="0" applyNumberFormat="0" applyBorder="0" applyAlignment="0" applyProtection="0"/>
    <xf numFmtId="167" fontId="11" fillId="0" borderId="26" applyFont="0" applyFill="0" applyBorder="0" applyAlignment="0" applyProtection="0"/>
    <xf numFmtId="165" fontId="11" fillId="0" borderId="26" applyFont="0" applyFill="0" applyBorder="0" applyAlignment="0" applyProtection="0"/>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44" fontId="10" fillId="0" borderId="0" applyFont="0" applyFill="0" applyBorder="0" applyAlignment="0" applyProtection="0">
      <alignment vertical="center"/>
    </xf>
    <xf numFmtId="43" fontId="10" fillId="0" borderId="0" applyFont="0" applyFill="0" applyBorder="0" applyAlignment="0" applyProtection="0"/>
    <xf numFmtId="3" fontId="15" fillId="0" borderId="0" applyFont="0" applyFill="0" applyBorder="0" applyAlignment="0" applyProtection="0">
      <alignment horizontal="center"/>
    </xf>
    <xf numFmtId="168" fontId="15" fillId="0" borderId="0" applyFont="0" applyFill="0" applyBorder="0" applyAlignment="0" applyProtection="0">
      <alignment horizontal="center"/>
    </xf>
    <xf numFmtId="1" fontId="15" fillId="0" borderId="0" applyFont="0" applyFill="0" applyBorder="0" applyAlignment="0" applyProtection="0">
      <alignment horizontal="center"/>
    </xf>
    <xf numFmtId="184" fontId="15" fillId="0" borderId="0" applyFont="0" applyFill="0" applyBorder="0" applyAlignment="0" applyProtection="0">
      <alignment horizontal="center"/>
    </xf>
    <xf numFmtId="10" fontId="15" fillId="0" borderId="0" applyFont="0" applyFill="0" applyBorder="0" applyAlignment="0" applyProtection="0">
      <alignment horizontal="center"/>
    </xf>
    <xf numFmtId="180" fontId="15" fillId="0" borderId="9" applyFont="0" applyFill="0" applyBorder="0" applyProtection="0">
      <alignment horizontal="center"/>
    </xf>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180" fontId="15" fillId="0" borderId="0" applyFont="0" applyFill="0" applyBorder="0" applyProtection="0">
      <alignment horizontal="center"/>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3" fontId="10" fillId="0" borderId="26" applyFill="0" applyProtection="0">
      <alignment vertical="center" wrapText="1"/>
    </xf>
    <xf numFmtId="167" fontId="11" fillId="0" borderId="26" applyFont="0" applyFill="0" applyBorder="0" applyAlignment="0" applyProtection="0"/>
    <xf numFmtId="165" fontId="11" fillId="0" borderId="26" applyFont="0" applyFill="0" applyBorder="0" applyAlignment="0" applyProtection="0"/>
    <xf numFmtId="3" fontId="10" fillId="0" borderId="26" applyFill="0" applyProtection="0">
      <alignment vertical="center" wrapText="1"/>
    </xf>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3" fontId="10" fillId="0" borderId="26" applyFill="0" applyProtection="0">
      <alignment vertical="center" wrapText="1"/>
    </xf>
    <xf numFmtId="3" fontId="10" fillId="0" borderId="26" applyFill="0" applyProtection="0">
      <alignment vertical="center" wrapText="1"/>
    </xf>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5"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7" fontId="11" fillId="0" borderId="26" applyFont="0" applyFill="0" applyBorder="0" applyAlignment="0" applyProtection="0"/>
    <xf numFmtId="0" fontId="41" fillId="0" borderId="18" applyNumberFormat="0" applyFill="0" applyAlignment="0" applyProtection="0"/>
    <xf numFmtId="4" fontId="54" fillId="38" borderId="22" applyNumberFormat="0" applyProtection="0">
      <alignment horizontal="left" vertical="center" indent="1"/>
    </xf>
    <xf numFmtId="167"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165"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3" fontId="10" fillId="0" borderId="26" applyFill="0" applyProtection="0">
      <alignment vertical="center" wrapText="1"/>
    </xf>
    <xf numFmtId="3" fontId="10" fillId="0" borderId="26" applyFill="0" applyProtection="0">
      <alignment vertical="center" wrapText="1"/>
    </xf>
    <xf numFmtId="44" fontId="61" fillId="0" borderId="0" applyFont="0" applyFill="0" applyBorder="0" applyAlignment="0" applyProtection="0"/>
    <xf numFmtId="9" fontId="6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210" fontId="1" fillId="0" borderId="0" applyFont="0" applyFill="0" applyBorder="0" applyAlignment="0" applyProtection="0"/>
    <xf numFmtId="210"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0" fillId="7" borderId="26" xfId="0" applyFill="1" applyBorder="1" applyProtection="1">
      <protection locked="0"/>
    </xf>
    <xf numFmtId="1" fontId="0" fillId="7" borderId="26" xfId="0" applyNumberFormat="1" applyFont="1" applyFill="1" applyBorder="1" applyAlignment="1" applyProtection="1">
      <alignment horizontal="left" vertical="top"/>
      <protection locked="0"/>
    </xf>
    <xf numFmtId="10" fontId="0" fillId="7" borderId="4" xfId="0" applyNumberFormat="1" applyFill="1" applyBorder="1" applyProtection="1">
      <protection locked="0"/>
    </xf>
    <xf numFmtId="0" fontId="6" fillId="43" borderId="26" xfId="0" applyFont="1" applyFill="1" applyBorder="1" applyProtection="1">
      <protection locked="0"/>
    </xf>
    <xf numFmtId="10" fontId="6" fillId="43" borderId="26" xfId="0" applyNumberFormat="1" applyFont="1" applyFill="1" applyBorder="1" applyAlignment="1" applyProtection="1">
      <alignment horizontal="right" vertical="center"/>
      <protection locked="0"/>
    </xf>
    <xf numFmtId="10" fontId="0" fillId="7" borderId="4" xfId="0" applyNumberFormat="1" applyFont="1" applyFill="1" applyBorder="1" applyProtection="1">
      <protection locked="0"/>
    </xf>
    <xf numFmtId="4" fontId="0" fillId="7" borderId="31" xfId="0" applyNumberFormat="1" applyFont="1" applyFill="1" applyBorder="1" applyProtection="1">
      <protection locked="0"/>
    </xf>
    <xf numFmtId="4" fontId="0" fillId="7" borderId="40" xfId="0" applyNumberFormat="1" applyFont="1" applyFill="1" applyBorder="1" applyProtection="1">
      <protection locked="0"/>
    </xf>
    <xf numFmtId="4" fontId="4" fillId="7" borderId="4" xfId="0" applyNumberFormat="1" applyFont="1" applyFill="1" applyBorder="1" applyProtection="1">
      <protection locked="0"/>
    </xf>
    <xf numFmtId="4" fontId="0" fillId="7" borderId="34" xfId="0" applyNumberFormat="1" applyFont="1" applyFill="1" applyBorder="1" applyProtection="1">
      <protection locked="0"/>
    </xf>
    <xf numFmtId="4" fontId="0" fillId="7" borderId="35" xfId="0" applyNumberFormat="1" applyFont="1" applyFill="1" applyBorder="1" applyProtection="1">
      <protection locked="0"/>
    </xf>
    <xf numFmtId="4" fontId="0" fillId="7" borderId="43" xfId="0" applyNumberFormat="1" applyFont="1" applyFill="1" applyBorder="1" applyProtection="1">
      <protection locked="0"/>
    </xf>
    <xf numFmtId="4" fontId="0" fillId="7" borderId="44" xfId="0" applyNumberFormat="1" applyFont="1" applyFill="1" applyBorder="1" applyProtection="1">
      <protection locked="0"/>
    </xf>
    <xf numFmtId="4" fontId="0" fillId="7" borderId="36" xfId="0" applyNumberFormat="1" applyFont="1" applyFill="1" applyBorder="1" applyProtection="1">
      <protection locked="0"/>
    </xf>
    <xf numFmtId="4" fontId="0" fillId="7" borderId="37" xfId="0" applyNumberFormat="1" applyFont="1" applyFill="1" applyBorder="1" applyProtection="1">
      <protection locked="0"/>
    </xf>
    <xf numFmtId="4" fontId="0" fillId="7" borderId="39" xfId="0" applyNumberFormat="1" applyFont="1" applyFill="1" applyBorder="1" applyProtection="1">
      <protection locked="0"/>
    </xf>
    <xf numFmtId="10" fontId="6" fillId="7" borderId="4" xfId="0" applyNumberFormat="1" applyFont="1" applyFill="1" applyBorder="1" applyProtection="1">
      <protection locked="0"/>
    </xf>
    <xf numFmtId="4" fontId="0" fillId="7" borderId="0" xfId="0" applyNumberFormat="1" applyFont="1" applyFill="1" applyBorder="1" applyProtection="1">
      <protection locked="0"/>
    </xf>
    <xf numFmtId="0" fontId="2" fillId="41" borderId="28" xfId="0" applyFont="1" applyFill="1" applyBorder="1" applyAlignment="1" applyProtection="1">
      <alignment vertical="center"/>
    </xf>
    <xf numFmtId="0" fontId="67" fillId="41" borderId="29" xfId="0" applyFont="1" applyFill="1" applyBorder="1" applyAlignment="1" applyProtection="1">
      <alignment vertical="center"/>
    </xf>
    <xf numFmtId="0" fontId="67" fillId="41" borderId="0" xfId="0" applyFont="1" applyFill="1" applyProtection="1"/>
    <xf numFmtId="0" fontId="0" fillId="0" borderId="0" xfId="0" applyFont="1" applyProtection="1"/>
    <xf numFmtId="0" fontId="0" fillId="0" borderId="0" xfId="0" applyProtection="1"/>
    <xf numFmtId="0" fontId="0" fillId="40" borderId="26" xfId="0" applyFont="1" applyFill="1" applyBorder="1" applyAlignment="1" applyProtection="1">
      <alignment horizontal="left" vertical="top"/>
    </xf>
    <xf numFmtId="14" fontId="0" fillId="40" borderId="26" xfId="0" applyNumberFormat="1" applyFont="1" applyFill="1" applyBorder="1" applyAlignment="1" applyProtection="1">
      <alignment horizontal="left" vertical="top"/>
    </xf>
    <xf numFmtId="0" fontId="0" fillId="40" borderId="26" xfId="0" applyFont="1" applyFill="1" applyBorder="1" applyProtection="1"/>
    <xf numFmtId="0" fontId="2" fillId="41" borderId="0" xfId="0" applyFont="1" applyFill="1" applyProtection="1"/>
    <xf numFmtId="0" fontId="0" fillId="41" borderId="0" xfId="0" applyFont="1" applyFill="1" applyProtection="1"/>
    <xf numFmtId="0" fontId="4" fillId="0" borderId="0" xfId="0" applyFont="1" applyFill="1" applyProtection="1"/>
    <xf numFmtId="0" fontId="0" fillId="0" borderId="4" xfId="0" applyFont="1" applyBorder="1" applyProtection="1"/>
    <xf numFmtId="0" fontId="0" fillId="40" borderId="4" xfId="0" applyFont="1" applyFill="1" applyBorder="1" applyProtection="1"/>
    <xf numFmtId="0" fontId="4" fillId="0" borderId="0" xfId="0" applyFont="1" applyBorder="1" applyAlignment="1" applyProtection="1">
      <alignment vertical="center" wrapText="1"/>
    </xf>
    <xf numFmtId="0" fontId="0" fillId="0" borderId="0" xfId="0" applyFont="1" applyBorder="1" applyProtection="1"/>
    <xf numFmtId="0" fontId="0" fillId="0" borderId="0" xfId="0" applyFont="1" applyBorder="1" applyAlignment="1" applyProtection="1">
      <alignment vertical="top"/>
    </xf>
    <xf numFmtId="0" fontId="0" fillId="0" borderId="30" xfId="0" applyFont="1" applyBorder="1" applyProtection="1"/>
    <xf numFmtId="0" fontId="0" fillId="40" borderId="26" xfId="0" applyFill="1" applyBorder="1" applyProtection="1"/>
    <xf numFmtId="0" fontId="65" fillId="0" borderId="0" xfId="0" applyFont="1" applyBorder="1" applyProtection="1"/>
    <xf numFmtId="0" fontId="65" fillId="0" borderId="0" xfId="0" applyFont="1" applyBorder="1" applyAlignment="1" applyProtection="1">
      <alignment vertical="top"/>
    </xf>
    <xf numFmtId="0" fontId="72" fillId="0" borderId="0" xfId="0" applyFont="1" applyProtection="1"/>
    <xf numFmtId="0" fontId="6" fillId="0" borderId="30" xfId="0" applyFont="1" applyBorder="1" applyProtection="1"/>
    <xf numFmtId="10" fontId="64" fillId="0" borderId="0" xfId="0" applyNumberFormat="1" applyFont="1" applyBorder="1" applyAlignment="1" applyProtection="1">
      <alignment vertical="center"/>
    </xf>
    <xf numFmtId="0" fontId="3" fillId="0" borderId="0" xfId="0" applyFont="1" applyBorder="1" applyProtection="1"/>
    <xf numFmtId="0" fontId="0" fillId="0" borderId="4" xfId="0" applyFont="1" applyFill="1" applyBorder="1" applyProtection="1"/>
    <xf numFmtId="10" fontId="0" fillId="40" borderId="4" xfId="0" applyNumberFormat="1" applyFont="1" applyFill="1" applyBorder="1" applyProtection="1"/>
    <xf numFmtId="0" fontId="3" fillId="0" borderId="0" xfId="0" applyFont="1" applyFill="1" applyBorder="1" applyProtection="1"/>
    <xf numFmtId="0" fontId="0" fillId="0" borderId="0" xfId="0" applyFont="1" applyAlignment="1" applyProtection="1">
      <alignment vertical="top"/>
    </xf>
    <xf numFmtId="0" fontId="4" fillId="0" borderId="0" xfId="0" applyFont="1" applyFill="1" applyBorder="1" applyProtection="1"/>
    <xf numFmtId="0" fontId="4" fillId="0" borderId="4" xfId="0" applyFont="1" applyBorder="1" applyProtection="1"/>
    <xf numFmtId="0" fontId="6" fillId="0" borderId="0" xfId="0" applyFont="1" applyProtection="1"/>
    <xf numFmtId="211" fontId="0" fillId="0" borderId="2" xfId="0" applyNumberFormat="1" applyBorder="1" applyAlignment="1" applyProtection="1">
      <alignment horizontal="left" vertical="center" indent="1"/>
    </xf>
    <xf numFmtId="4" fontId="4" fillId="40" borderId="26" xfId="0" applyNumberFormat="1" applyFont="1" applyFill="1" applyBorder="1" applyProtection="1"/>
    <xf numFmtId="211" fontId="0" fillId="0" borderId="2" xfId="0" applyNumberFormat="1" applyFill="1" applyBorder="1" applyAlignment="1" applyProtection="1">
      <alignment horizontal="left" vertical="center" indent="1"/>
    </xf>
    <xf numFmtId="4" fontId="4" fillId="40" borderId="4" xfId="0" applyNumberFormat="1" applyFont="1" applyFill="1" applyBorder="1" applyProtection="1"/>
    <xf numFmtId="211" fontId="4" fillId="0" borderId="0" xfId="0" applyNumberFormat="1" applyFont="1" applyBorder="1" applyAlignment="1" applyProtection="1">
      <alignment vertical="center"/>
    </xf>
    <xf numFmtId="4" fontId="64" fillId="0" borderId="0" xfId="0" applyNumberFormat="1" applyFont="1" applyFill="1" applyBorder="1" applyProtection="1"/>
    <xf numFmtId="4" fontId="0" fillId="0" borderId="0" xfId="0" applyNumberFormat="1" applyFont="1" applyProtection="1"/>
    <xf numFmtId="211" fontId="4" fillId="0" borderId="0" xfId="0" applyNumberFormat="1" applyFont="1" applyFill="1" applyBorder="1" applyAlignment="1" applyProtection="1">
      <alignment horizontal="left" vertical="center"/>
    </xf>
    <xf numFmtId="4" fontId="0" fillId="40" borderId="4" xfId="0" applyNumberFormat="1" applyFont="1" applyFill="1" applyBorder="1" applyProtection="1"/>
    <xf numFmtId="211" fontId="0" fillId="0" borderId="0" xfId="0" applyNumberFormat="1" applyAlignment="1" applyProtection="1">
      <alignment vertical="center"/>
    </xf>
    <xf numFmtId="211" fontId="2" fillId="41" borderId="2" xfId="0" applyNumberFormat="1" applyFont="1" applyFill="1" applyBorder="1" applyAlignment="1" applyProtection="1">
      <alignment vertical="center"/>
    </xf>
    <xf numFmtId="4" fontId="0" fillId="40" borderId="26" xfId="0" applyNumberFormat="1" applyFont="1" applyFill="1" applyBorder="1" applyProtection="1"/>
    <xf numFmtId="5" fontId="0" fillId="0" borderId="2" xfId="0" applyNumberFormat="1" applyBorder="1" applyAlignment="1" applyProtection="1">
      <alignment horizontal="left" vertical="center" indent="1"/>
    </xf>
    <xf numFmtId="211" fontId="0" fillId="0" borderId="2" xfId="0" applyNumberFormat="1" applyFont="1" applyBorder="1" applyAlignment="1" applyProtection="1">
      <alignment horizontal="left" vertical="center" indent="1"/>
    </xf>
    <xf numFmtId="211" fontId="4" fillId="0" borderId="2" xfId="0" applyNumberFormat="1" applyFont="1" applyBorder="1" applyAlignment="1" applyProtection="1">
      <alignment vertical="center"/>
    </xf>
    <xf numFmtId="4" fontId="0" fillId="40" borderId="45" xfId="0" applyNumberFormat="1" applyFont="1" applyFill="1" applyBorder="1" applyProtection="1"/>
    <xf numFmtId="211" fontId="4" fillId="0" borderId="0" xfId="0" applyNumberFormat="1" applyFont="1" applyFill="1" applyBorder="1" applyAlignment="1" applyProtection="1">
      <alignment vertical="center"/>
    </xf>
    <xf numFmtId="4" fontId="4" fillId="0" borderId="0" xfId="0" applyNumberFormat="1" applyFont="1" applyFill="1" applyBorder="1" applyProtection="1"/>
    <xf numFmtId="4" fontId="0" fillId="0" borderId="0" xfId="0" applyNumberFormat="1" applyFont="1" applyFill="1" applyBorder="1" applyProtection="1"/>
    <xf numFmtId="0" fontId="0" fillId="0" borderId="0" xfId="0" applyFont="1" applyFill="1" applyProtection="1"/>
    <xf numFmtId="211" fontId="2" fillId="42" borderId="0" xfId="0" applyNumberFormat="1" applyFont="1" applyFill="1" applyBorder="1" applyAlignment="1" applyProtection="1">
      <alignment vertical="center"/>
    </xf>
    <xf numFmtId="211" fontId="8" fillId="0" borderId="0" xfId="0" applyNumberFormat="1" applyFont="1" applyFill="1" applyBorder="1" applyAlignment="1" applyProtection="1">
      <alignment vertical="center"/>
    </xf>
    <xf numFmtId="211" fontId="8" fillId="0" borderId="0" xfId="0" applyNumberFormat="1" applyFont="1" applyBorder="1" applyAlignment="1" applyProtection="1">
      <alignment vertical="center"/>
    </xf>
    <xf numFmtId="4" fontId="64" fillId="40" borderId="26" xfId="0" applyNumberFormat="1" applyFont="1" applyFill="1" applyBorder="1" applyProtection="1"/>
    <xf numFmtId="0" fontId="3" fillId="0" borderId="0" xfId="0" applyFont="1" applyProtection="1"/>
    <xf numFmtId="211" fontId="2" fillId="41" borderId="0" xfId="0" applyNumberFormat="1" applyFont="1" applyFill="1" applyBorder="1" applyAlignment="1" applyProtection="1">
      <alignment vertical="center"/>
    </xf>
    <xf numFmtId="211" fontId="6" fillId="0" borderId="0" xfId="0" applyNumberFormat="1" applyFont="1" applyBorder="1" applyAlignment="1" applyProtection="1">
      <alignment horizontal="left" vertical="center" indent="1"/>
    </xf>
    <xf numFmtId="211" fontId="6" fillId="0" borderId="0" xfId="0" applyNumberFormat="1" applyFont="1" applyBorder="1" applyAlignment="1" applyProtection="1">
      <alignment horizontal="left" vertical="center" indent="2"/>
    </xf>
    <xf numFmtId="211" fontId="4" fillId="0" borderId="0" xfId="0" applyNumberFormat="1" applyFont="1" applyBorder="1" applyAlignment="1" applyProtection="1">
      <alignment horizontal="left" vertical="center"/>
    </xf>
    <xf numFmtId="211" fontId="64" fillId="0" borderId="0" xfId="0" applyNumberFormat="1" applyFont="1" applyBorder="1" applyAlignment="1" applyProtection="1">
      <alignment horizontal="left" vertical="center"/>
    </xf>
    <xf numFmtId="0" fontId="64" fillId="0" borderId="0" xfId="0" applyFont="1" applyProtection="1"/>
    <xf numFmtId="211" fontId="4" fillId="0" borderId="0" xfId="0" applyNumberFormat="1" applyFont="1" applyAlignment="1" applyProtection="1">
      <alignment vertical="center"/>
    </xf>
    <xf numFmtId="0" fontId="0" fillId="0" borderId="26" xfId="0" applyFont="1" applyFill="1" applyBorder="1" applyProtection="1"/>
    <xf numFmtId="0" fontId="72" fillId="0" borderId="0" xfId="0" applyFont="1" applyFill="1" applyBorder="1" applyProtection="1"/>
    <xf numFmtId="0" fontId="4" fillId="0" borderId="0" xfId="0" applyFont="1" applyProtection="1"/>
    <xf numFmtId="211" fontId="0" fillId="0" borderId="3" xfId="0" applyNumberFormat="1" applyBorder="1" applyAlignment="1" applyProtection="1">
      <alignment horizontal="left" vertical="center" indent="1"/>
    </xf>
    <xf numFmtId="4" fontId="0" fillId="40" borderId="32" xfId="0" applyNumberFormat="1" applyFont="1" applyFill="1" applyBorder="1" applyProtection="1"/>
    <xf numFmtId="4" fontId="0" fillId="40" borderId="33" xfId="0" applyNumberFormat="1" applyFont="1" applyFill="1" applyBorder="1" applyProtection="1"/>
    <xf numFmtId="4" fontId="0" fillId="40" borderId="41" xfId="0" applyNumberFormat="1" applyFont="1" applyFill="1" applyBorder="1" applyProtection="1"/>
    <xf numFmtId="10" fontId="0" fillId="43" borderId="26" xfId="0" applyNumberFormat="1" applyFill="1" applyBorder="1" applyProtection="1">
      <protection locked="0"/>
    </xf>
    <xf numFmtId="0" fontId="0" fillId="41" borderId="0" xfId="0" applyFill="1" applyProtection="1"/>
    <xf numFmtId="0" fontId="4" fillId="0" borderId="26" xfId="0" applyFont="1" applyBorder="1" applyProtection="1"/>
    <xf numFmtId="0" fontId="0" fillId="0" borderId="26" xfId="0" applyBorder="1" applyProtection="1"/>
    <xf numFmtId="4" fontId="0" fillId="40" borderId="26" xfId="0" applyNumberFormat="1" applyFill="1" applyBorder="1" applyProtection="1"/>
    <xf numFmtId="10" fontId="0" fillId="40" borderId="26" xfId="0" applyNumberFormat="1" applyFont="1" applyFill="1" applyBorder="1" applyProtection="1"/>
    <xf numFmtId="0" fontId="4" fillId="0" borderId="26" xfId="0" applyFont="1" applyBorder="1" applyAlignment="1" applyProtection="1">
      <alignment wrapText="1"/>
    </xf>
    <xf numFmtId="0" fontId="0" fillId="0" borderId="4" xfId="0" applyBorder="1" applyProtection="1"/>
    <xf numFmtId="4" fontId="0" fillId="40" borderId="4" xfId="0" applyNumberFormat="1" applyFill="1" applyBorder="1" applyProtection="1"/>
    <xf numFmtId="4" fontId="0" fillId="0" borderId="0" xfId="0" applyNumberFormat="1" applyFill="1" applyBorder="1" applyProtection="1"/>
    <xf numFmtId="4" fontId="0" fillId="40" borderId="4" xfId="0" applyNumberFormat="1" applyFill="1" applyBorder="1" applyAlignment="1" applyProtection="1">
      <alignment horizontal="right"/>
    </xf>
    <xf numFmtId="10" fontId="0" fillId="40" borderId="26" xfId="0" applyNumberFormat="1" applyFill="1" applyBorder="1" applyProtection="1"/>
    <xf numFmtId="0" fontId="6" fillId="0" borderId="26" xfId="0" applyFont="1" applyBorder="1" applyProtection="1"/>
    <xf numFmtId="4" fontId="6" fillId="40" borderId="26" xfId="0" applyNumberFormat="1" applyFont="1" applyFill="1" applyBorder="1" applyProtection="1"/>
    <xf numFmtId="0" fontId="0" fillId="0" borderId="26" xfId="0" applyFill="1" applyBorder="1" applyProtection="1"/>
    <xf numFmtId="10" fontId="0" fillId="0" borderId="0" xfId="0" applyNumberFormat="1" applyProtection="1"/>
    <xf numFmtId="4" fontId="4" fillId="0" borderId="0" xfId="0" applyNumberFormat="1" applyFont="1" applyProtection="1"/>
    <xf numFmtId="0" fontId="2" fillId="41" borderId="0" xfId="0" applyFont="1" applyFill="1" applyAlignment="1" applyProtection="1">
      <alignment vertical="center"/>
    </xf>
    <xf numFmtId="0" fontId="67" fillId="41" borderId="0" xfId="0" applyFont="1" applyFill="1" applyAlignment="1" applyProtection="1">
      <alignment vertical="center"/>
    </xf>
    <xf numFmtId="0" fontId="8" fillId="0" borderId="0" xfId="0" applyFont="1" applyBorder="1" applyProtection="1"/>
    <xf numFmtId="0" fontId="68" fillId="0" borderId="0" xfId="0" applyFont="1" applyAlignment="1" applyProtection="1">
      <alignment vertical="top"/>
    </xf>
    <xf numFmtId="0" fontId="4" fillId="0" borderId="26" xfId="0" applyFont="1" applyFill="1" applyBorder="1" applyAlignment="1" applyProtection="1">
      <alignment horizontal="left" vertical="top"/>
    </xf>
    <xf numFmtId="0" fontId="0" fillId="0" borderId="0" xfId="0" applyFill="1" applyBorder="1" applyProtection="1"/>
    <xf numFmtId="10" fontId="0" fillId="40" borderId="4" xfId="960" applyNumberFormat="1" applyFont="1" applyFill="1" applyBorder="1" applyProtection="1"/>
    <xf numFmtId="10" fontId="0" fillId="40" borderId="4" xfId="0" applyNumberFormat="1" applyFill="1" applyBorder="1" applyProtection="1"/>
    <xf numFmtId="0" fontId="3" fillId="0" borderId="0" xfId="0" applyFont="1" applyAlignment="1" applyProtection="1">
      <alignment vertical="top"/>
    </xf>
    <xf numFmtId="0" fontId="0" fillId="0" borderId="42" xfId="0" applyBorder="1" applyProtection="1"/>
    <xf numFmtId="4" fontId="0" fillId="40" borderId="42" xfId="0" applyNumberFormat="1" applyFill="1" applyBorder="1" applyProtection="1"/>
    <xf numFmtId="0" fontId="4"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7" fillId="0" borderId="0" xfId="0" applyFont="1" applyFill="1" applyBorder="1" applyProtection="1"/>
    <xf numFmtId="0" fontId="0" fillId="0" borderId="0" xfId="0" applyFill="1" applyAlignment="1" applyProtection="1">
      <alignment horizontal="center"/>
    </xf>
    <xf numFmtId="0" fontId="0" fillId="0" borderId="41" xfId="0" applyBorder="1" applyProtection="1"/>
    <xf numFmtId="10" fontId="0" fillId="40" borderId="41" xfId="0" applyNumberFormat="1" applyFill="1" applyBorder="1" applyProtection="1"/>
    <xf numFmtId="10" fontId="0" fillId="0" borderId="4" xfId="0" applyNumberFormat="1" applyBorder="1" applyProtection="1"/>
    <xf numFmtId="0" fontId="4" fillId="0" borderId="26" xfId="0" applyFont="1" applyFill="1" applyBorder="1" applyProtection="1"/>
    <xf numFmtId="0" fontId="4" fillId="0" borderId="4" xfId="0" applyFont="1" applyFill="1" applyBorder="1" applyProtection="1"/>
    <xf numFmtId="0" fontId="71" fillId="0" borderId="4" xfId="0" applyFont="1" applyFill="1" applyBorder="1" applyProtection="1"/>
    <xf numFmtId="0" fontId="0" fillId="40" borderId="26" xfId="0" applyFont="1" applyFill="1" applyBorder="1" applyAlignment="1" applyProtection="1">
      <alignment horizontal="center" vertical="center"/>
    </xf>
    <xf numFmtId="0" fontId="0" fillId="0" borderId="26" xfId="0" applyBorder="1" applyAlignment="1" applyProtection="1">
      <alignment horizontal="center" vertical="center"/>
    </xf>
    <xf numFmtId="10" fontId="0" fillId="0" borderId="26" xfId="0" applyNumberFormat="1" applyBorder="1" applyProtection="1"/>
    <xf numFmtId="10" fontId="6" fillId="0" borderId="4" xfId="0" applyNumberFormat="1" applyFont="1" applyBorder="1" applyProtection="1"/>
    <xf numFmtId="10" fontId="70" fillId="0" borderId="4" xfId="0" applyNumberFormat="1" applyFont="1" applyBorder="1" applyProtection="1"/>
    <xf numFmtId="10" fontId="8" fillId="0" borderId="26" xfId="0" applyNumberFormat="1" applyFont="1" applyBorder="1" applyProtection="1"/>
    <xf numFmtId="0" fontId="64" fillId="0" borderId="26" xfId="0" applyFont="1" applyBorder="1" applyProtection="1"/>
    <xf numFmtId="0" fontId="0" fillId="0" borderId="26" xfId="0" applyFont="1" applyBorder="1" applyAlignment="1" applyProtection="1">
      <alignment horizontal="center" vertical="center"/>
    </xf>
    <xf numFmtId="10" fontId="64" fillId="0" borderId="26" xfId="0" applyNumberFormat="1" applyFont="1" applyBorder="1" applyProtection="1"/>
    <xf numFmtId="10" fontId="3" fillId="0" borderId="4" xfId="0" applyNumberFormat="1" applyFont="1" applyBorder="1" applyProtection="1"/>
    <xf numFmtId="10" fontId="64" fillId="0" borderId="26" xfId="0" applyNumberFormat="1" applyFont="1" applyFill="1" applyBorder="1" applyProtection="1"/>
    <xf numFmtId="0" fontId="0" fillId="40" borderId="4" xfId="0" applyFill="1" applyBorder="1" applyAlignment="1" applyProtection="1">
      <alignment horizontal="left" vertical="center"/>
    </xf>
    <xf numFmtId="0" fontId="3" fillId="0" borderId="0" xfId="0" applyFont="1" applyAlignment="1" applyProtection="1">
      <alignment vertical="center"/>
    </xf>
    <xf numFmtId="0" fontId="0" fillId="0" borderId="0" xfId="0" applyAlignment="1" applyProtection="1">
      <alignment vertical="center"/>
    </xf>
    <xf numFmtId="0" fontId="0" fillId="40" borderId="4" xfId="0" applyFill="1" applyBorder="1" applyAlignment="1" applyProtection="1">
      <alignment vertical="center"/>
    </xf>
    <xf numFmtId="0" fontId="0" fillId="40" borderId="4" xfId="0" applyFill="1" applyBorder="1" applyAlignment="1" applyProtection="1">
      <alignment horizontal="left" vertical="center" wrapText="1"/>
    </xf>
    <xf numFmtId="0" fontId="0" fillId="0" borderId="0" xfId="0" applyAlignment="1" applyProtection="1">
      <alignment horizontal="left" vertical="center"/>
    </xf>
    <xf numFmtId="0" fontId="70" fillId="0" borderId="0" xfId="0" applyFont="1" applyAlignment="1" applyProtection="1">
      <alignment vertical="top"/>
    </xf>
    <xf numFmtId="0" fontId="0" fillId="40" borderId="26" xfId="0" applyFont="1" applyFill="1" applyBorder="1" applyAlignment="1" applyProtection="1"/>
    <xf numFmtId="0" fontId="0" fillId="43" borderId="26" xfId="0" applyFont="1" applyFill="1" applyBorder="1" applyAlignment="1" applyProtection="1">
      <alignment vertical="center"/>
    </xf>
    <xf numFmtId="0" fontId="0" fillId="7" borderId="26" xfId="0" applyFill="1" applyBorder="1" applyAlignment="1" applyProtection="1">
      <alignment vertical="center"/>
    </xf>
    <xf numFmtId="0" fontId="0" fillId="7" borderId="26" xfId="0" applyFont="1" applyFill="1" applyBorder="1" applyAlignment="1" applyProtection="1">
      <alignment horizontal="left" vertical="top"/>
      <protection locked="0"/>
    </xf>
    <xf numFmtId="14" fontId="0" fillId="7" borderId="26" xfId="0" applyNumberFormat="1" applyFont="1" applyFill="1" applyBorder="1" applyAlignment="1" applyProtection="1">
      <alignment horizontal="left" vertical="top"/>
      <protection locked="0"/>
    </xf>
    <xf numFmtId="0" fontId="4" fillId="0" borderId="4" xfId="0" applyFont="1" applyFill="1" applyBorder="1" applyAlignment="1" applyProtection="1">
      <alignment horizontal="center" vertical="center"/>
    </xf>
    <xf numFmtId="0" fontId="4" fillId="0" borderId="38" xfId="0" applyFont="1" applyFill="1" applyBorder="1" applyAlignment="1" applyProtection="1">
      <alignment horizontal="left" vertical="top"/>
    </xf>
    <xf numFmtId="0" fontId="4" fillId="0" borderId="40" xfId="0" applyFont="1" applyFill="1" applyBorder="1" applyAlignment="1" applyProtection="1">
      <alignment horizontal="left" vertical="top"/>
    </xf>
    <xf numFmtId="0" fontId="4" fillId="0" borderId="33" xfId="0" applyFont="1" applyFill="1" applyBorder="1" applyAlignment="1" applyProtection="1">
      <alignment horizontal="left" vertical="top"/>
    </xf>
    <xf numFmtId="0" fontId="4" fillId="0" borderId="4" xfId="0" applyFont="1" applyFill="1" applyBorder="1" applyAlignment="1" applyProtection="1">
      <alignment horizontal="left"/>
    </xf>
    <xf numFmtId="0" fontId="4" fillId="0" borderId="4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6" fillId="40" borderId="4" xfId="0" applyFont="1" applyFill="1" applyBorder="1" applyAlignment="1" applyProtection="1">
      <alignment horizontal="left" vertical="center" wrapText="1"/>
    </xf>
    <xf numFmtId="0" fontId="6" fillId="40" borderId="4" xfId="0" applyFont="1" applyFill="1" applyBorder="1" applyAlignment="1" applyProtection="1">
      <alignment horizontal="left" vertical="center"/>
    </xf>
    <xf numFmtId="0" fontId="0" fillId="40" borderId="4" xfId="0" applyFill="1" applyBorder="1" applyAlignment="1" applyProtection="1">
      <alignment horizontal="left" vertical="center" wrapText="1"/>
    </xf>
    <xf numFmtId="0" fontId="0" fillId="40" borderId="4" xfId="0" applyFill="1" applyBorder="1" applyAlignment="1" applyProtection="1">
      <alignment horizontal="left" vertical="center"/>
    </xf>
    <xf numFmtId="0" fontId="0" fillId="40" borderId="38" xfId="0" applyFill="1" applyBorder="1" applyAlignment="1" applyProtection="1">
      <alignment horizontal="left" vertical="center" wrapText="1"/>
    </xf>
    <xf numFmtId="0" fontId="0" fillId="40" borderId="40" xfId="0" applyFill="1" applyBorder="1" applyAlignment="1" applyProtection="1">
      <alignment horizontal="left" vertical="center" wrapText="1"/>
    </xf>
    <xf numFmtId="0" fontId="0" fillId="40" borderId="33" xfId="0" applyFill="1" applyBorder="1" applyAlignment="1" applyProtection="1">
      <alignment horizontal="left" vertical="center" wrapText="1"/>
    </xf>
    <xf numFmtId="0" fontId="0" fillId="40" borderId="26" xfId="0" applyFont="1" applyFill="1" applyBorder="1" applyAlignment="1" applyProtection="1">
      <alignment horizontal="left" vertical="top" wrapText="1"/>
    </xf>
  </cellXfs>
  <cellStyles count="961">
    <cellStyle name="# ##0" xfId="46"/>
    <cellStyle name="# ##0 2" xfId="47"/>
    <cellStyle name="# ##0 2 2" xfId="48"/>
    <cellStyle name="# ##0 2 2 2" xfId="779"/>
    <cellStyle name="# ##0 2 3" xfId="49"/>
    <cellStyle name="# ##0 3" xfId="50"/>
    <cellStyle name="# ##0,00" xfId="2"/>
    <cellStyle name="# ##0,00;-# ##0,00;" xfId="3"/>
    <cellStyle name="# ##0,00;-# ##0,00; 2" xfId="51"/>
    <cellStyle name="# ##0,00;-# ##0,00; 2 2" xfId="780"/>
    <cellStyle name="# ##0,00;-# ##0,00; 3" xfId="52"/>
    <cellStyle name="# ##0,00;-# ##0,00; 4" xfId="53"/>
    <cellStyle name="# ##0,00;-# ##0,00; 4 2" xfId="54"/>
    <cellStyle name="# ##0,00;-# ##0,00; 4 3" xfId="55"/>
    <cellStyle name="# ##0,00;-# ##0,00; 5" xfId="56"/>
    <cellStyle name="$" xfId="57"/>
    <cellStyle name="£" xfId="58"/>
    <cellStyle name="0" xfId="4"/>
    <cellStyle name="0 2" xfId="59"/>
    <cellStyle name="0 2 2" xfId="781"/>
    <cellStyle name="0 3" xfId="60"/>
    <cellStyle name="0 4" xfId="61"/>
    <cellStyle name="0,0" xfId="62"/>
    <cellStyle name="0,0 2" xfId="63"/>
    <cellStyle name="0,0 2 2" xfId="782"/>
    <cellStyle name="0,00&quot; %&quot;;-0,00&quot; %&quot;;" xfId="5"/>
    <cellStyle name="0,00%" xfId="64"/>
    <cellStyle name="0,00% 2" xfId="65"/>
    <cellStyle name="0,00% 2 2" xfId="783"/>
    <cellStyle name="0,00%;-0,00%;" xfId="6"/>
    <cellStyle name="01- 0 ---------------" xfId="66"/>
    <cellStyle name="02- # ##0" xfId="67"/>
    <cellStyle name="03- 0,00" xfId="68"/>
    <cellStyle name="04- # ##0,00" xfId="69"/>
    <cellStyle name="05- 0%" xfId="70"/>
    <cellStyle name="06- 0,0%" xfId="71"/>
    <cellStyle name="07- 0,00%" xfId="72"/>
    <cellStyle name="11 •  0" xfId="7"/>
    <cellStyle name="11- 0;-0; -----------" xfId="73"/>
    <cellStyle name="12- # ##0;-# ##0;" xfId="74"/>
    <cellStyle name="12 •  # ##0" xfId="8"/>
    <cellStyle name="13 •  # ##0,00" xfId="9"/>
    <cellStyle name="13- 0,00;-0,00;" xfId="75"/>
    <cellStyle name="14- # ##0,00;-# ##0,00;" xfId="76"/>
    <cellStyle name="15- 0%;-0%;" xfId="77"/>
    <cellStyle name="16- 0,0%;-0,0%;" xfId="78"/>
    <cellStyle name="17 •  0%" xfId="10"/>
    <cellStyle name="17- 0,00%;-0,00%;" xfId="79"/>
    <cellStyle name="18 •  0,0%" xfId="11"/>
    <cellStyle name="19 •  0,00%" xfId="12"/>
    <cellStyle name="20 % - Accent1 2" xfId="80"/>
    <cellStyle name="20 % - Accent1 2 2" xfId="389"/>
    <cellStyle name="20 % - Accent2 2" xfId="81"/>
    <cellStyle name="20 % - Accent2 2 2" xfId="390"/>
    <cellStyle name="20 % - Accent3 2" xfId="82"/>
    <cellStyle name="20 % - Accent3 2 2" xfId="391"/>
    <cellStyle name="20 % - Accent4 2" xfId="83"/>
    <cellStyle name="20 % - Accent4 2 2" xfId="392"/>
    <cellStyle name="20 % - Accent5 2" xfId="84"/>
    <cellStyle name="20 % - Accent6 2" xfId="85"/>
    <cellStyle name="20% - Accent1" xfId="86"/>
    <cellStyle name="20% - Accent2" xfId="87"/>
    <cellStyle name="20% - Accent3" xfId="88"/>
    <cellStyle name="20% - Accent4" xfId="89"/>
    <cellStyle name="20% - Accent5" xfId="90"/>
    <cellStyle name="20% - Accent5 2" xfId="771"/>
    <cellStyle name="20% - Accent6" xfId="91"/>
    <cellStyle name="21- +0;-0; ----------" xfId="92"/>
    <cellStyle name="21 •  0;-0;" xfId="13"/>
    <cellStyle name="21 •  0;-0; 2" xfId="393"/>
    <cellStyle name="21 •  0;-0; 2 2" xfId="583"/>
    <cellStyle name="21 •  0;-0; 2 2 2" xfId="861"/>
    <cellStyle name="21 •  0;-0; 2 3" xfId="811"/>
    <cellStyle name="21 •  0;-0; 3" xfId="577"/>
    <cellStyle name="21 •  0;-0; 3 2" xfId="858"/>
    <cellStyle name="21 •  0;-0; 4" xfId="772"/>
    <cellStyle name="22- +# ##0;-# ##0;" xfId="93"/>
    <cellStyle name="22 •  # ##0;-# ##0;" xfId="14"/>
    <cellStyle name="22 •  # ##0;-# ##0; 2" xfId="394"/>
    <cellStyle name="22 •  # ##0;-# ##0; 2 2" xfId="555"/>
    <cellStyle name="22 •  # ##0;-# ##0; 2 2 2" xfId="842"/>
    <cellStyle name="22 •  # ##0;-# ##0; 2 3" xfId="812"/>
    <cellStyle name="22 •  # ##0;-# ##0; 3" xfId="593"/>
    <cellStyle name="22 •  # ##0;-# ##0; 3 2" xfId="867"/>
    <cellStyle name="22 •  # ##0;-# ##0; 4" xfId="773"/>
    <cellStyle name="23- +0,00;-0,00;" xfId="94"/>
    <cellStyle name="23 •  # ##0,00;-# ##0,00;" xfId="15"/>
    <cellStyle name="24- +# ##0,00;-# ##0,00;" xfId="95"/>
    <cellStyle name="25- +0%;-0%;" xfId="96"/>
    <cellStyle name="26- +0,0%;-0,0%;" xfId="97"/>
    <cellStyle name="27- +0,00%;-0,00%;" xfId="98"/>
    <cellStyle name="27 •  0%;-0%;" xfId="16"/>
    <cellStyle name="28 •  0,0%;-0,0%;" xfId="17"/>
    <cellStyle name="29 •  0,00%;-0,00%;" xfId="18"/>
    <cellStyle name="30 ________ cadre épais" xfId="19"/>
    <cellStyle name="31 •  +0;-0;" xfId="20"/>
    <cellStyle name="31- 0;-0[Rouge]; ----" xfId="99"/>
    <cellStyle name="32- # ##0;-# ##0[Rouge];" xfId="100"/>
    <cellStyle name="32 •  +# ##0;-# ##0;" xfId="21"/>
    <cellStyle name="33 •  +# ##0,00;-# ##0,00;" xfId="22"/>
    <cellStyle name="33- 0,00;-0,00[Rouge];" xfId="101"/>
    <cellStyle name="34- # ##0,00;-# ##0,00[Rouge];" xfId="102"/>
    <cellStyle name="35- 0%;-0%[Rouge];" xfId="103"/>
    <cellStyle name="36- 0,0%;-0,0%[Rouge];" xfId="104"/>
    <cellStyle name="37 •  +0%;-0%;" xfId="23"/>
    <cellStyle name="37- 0,00%;-0,00%[Rouge];" xfId="105"/>
    <cellStyle name="38 •  +0,0%;-0,0%;" xfId="24"/>
    <cellStyle name="39 •  +0,00%;-0,00%;" xfId="25"/>
    <cellStyle name="40 % - Accent1 2" xfId="106"/>
    <cellStyle name="40 % - Accent1 2 2" xfId="395"/>
    <cellStyle name="40 % - Accent2 2" xfId="107"/>
    <cellStyle name="40 % - Accent3 2" xfId="108"/>
    <cellStyle name="40 % - Accent3 2 2" xfId="396"/>
    <cellStyle name="40 % - Accent4 2" xfId="109"/>
    <cellStyle name="40 % - Accent4 2 2" xfId="397"/>
    <cellStyle name="40 % - Accent5 2" xfId="110"/>
    <cellStyle name="40 % - Accent6 2" xfId="111"/>
    <cellStyle name="40 % - Accent6 2 2" xfId="398"/>
    <cellStyle name="40% - Accent1" xfId="112"/>
    <cellStyle name="40% - Accent2" xfId="113"/>
    <cellStyle name="40% - Accent3" xfId="114"/>
    <cellStyle name="40% - Accent4" xfId="115"/>
    <cellStyle name="40% - Accent5" xfId="116"/>
    <cellStyle name="40% - Accent6" xfId="117"/>
    <cellStyle name="41 •  Date &quot;JJ-MM-AA&quot; (centrée)" xfId="26"/>
    <cellStyle name="41 •  Date &quot;JJ-MM-AA&quot; (centrée) 2" xfId="118"/>
    <cellStyle name="41 •  Date &quot;JJ-MM-AA&quot; (centrée) 2 2" xfId="784"/>
    <cellStyle name="41 •  Date &quot;JJ-MM-AAAA&quot; (centrée)" xfId="27"/>
    <cellStyle name="42 •  Date &quot;MMMM AAAA&quot; (gauche)" xfId="28"/>
    <cellStyle name="44444" xfId="119"/>
    <cellStyle name="50 ________ cadre double" xfId="29"/>
    <cellStyle name="51 •  Recopier" xfId="30"/>
    <cellStyle name="51 •  Recopier 2" xfId="120"/>
    <cellStyle name="52 •  Case ombrée" xfId="31"/>
    <cellStyle name="52 •  Case ombrée 2" xfId="121"/>
    <cellStyle name="53 •  Case noire" xfId="32"/>
    <cellStyle name="53 •  Case noire 2" xfId="122"/>
    <cellStyle name="54 •  Case hachurée" xfId="33"/>
    <cellStyle name="54 •  Case hachurée 2" xfId="123"/>
    <cellStyle name="58 •  Times 12 gras" xfId="34"/>
    <cellStyle name="58 •  Times 12 gras 2" xfId="124"/>
    <cellStyle name="58 •  Times 12 gras 2 2" xfId="570"/>
    <cellStyle name="58 •  Times 12 gras 2 2 2" xfId="851"/>
    <cellStyle name="58 •  Times 12 gras 2 3" xfId="785"/>
    <cellStyle name="58 •  Times 12 gras 3" xfId="575"/>
    <cellStyle name="58 •  Times 12 gras 3 2" xfId="856"/>
    <cellStyle name="58 •  Times 12 gras 4" xfId="774"/>
    <cellStyle name="59 •  Times 14 gras" xfId="35"/>
    <cellStyle name="59 •  Times 14 gras 2" xfId="125"/>
    <cellStyle name="59 •  Times 14 gras 2 2" xfId="569"/>
    <cellStyle name="59 •  Times 14 gras 2 2 2" xfId="850"/>
    <cellStyle name="59 •  Times 14 gras 2 3" xfId="786"/>
    <cellStyle name="59 •  Times 14 gras 3" xfId="574"/>
    <cellStyle name="59 •  Times 14 gras 3 2" xfId="855"/>
    <cellStyle name="59 •  Times 14 gras 4" xfId="775"/>
    <cellStyle name="60 • Vertical" xfId="36"/>
    <cellStyle name="60 • Vertical 2" xfId="126"/>
    <cellStyle name="60 % - Accent1 2" xfId="127"/>
    <cellStyle name="60 % - Accent1 2 2" xfId="399"/>
    <cellStyle name="60 % - Accent2 2" xfId="128"/>
    <cellStyle name="60 % - Accent3 2" xfId="129"/>
    <cellStyle name="60 % - Accent3 2 2" xfId="400"/>
    <cellStyle name="60 % - Accent4 2" xfId="130"/>
    <cellStyle name="60 % - Accent4 2 2" xfId="401"/>
    <cellStyle name="60 % - Accent5 2" xfId="131"/>
    <cellStyle name="60 % - Accent6 2" xfId="132"/>
    <cellStyle name="60 % - Accent6 2 2" xfId="402"/>
    <cellStyle name="60% - Accent1" xfId="133"/>
    <cellStyle name="60% - Accent2" xfId="134"/>
    <cellStyle name="60% - Accent3" xfId="135"/>
    <cellStyle name="60% - Accent4" xfId="136"/>
    <cellStyle name="60% - Accent5" xfId="137"/>
    <cellStyle name="60% - Accent6" xfId="138"/>
    <cellStyle name="60% - Accent6 2" xfId="769"/>
    <cellStyle name="Accent1 2" xfId="139"/>
    <cellStyle name="Accent1 2 2" xfId="403"/>
    <cellStyle name="Accent2 2" xfId="140"/>
    <cellStyle name="Accent2 2 2" xfId="404"/>
    <cellStyle name="Accent3 2" xfId="141"/>
    <cellStyle name="Accent4 2" xfId="142"/>
    <cellStyle name="Accent4 2 2" xfId="405"/>
    <cellStyle name="Accent5 2" xfId="143"/>
    <cellStyle name="Accent6 2" xfId="144"/>
    <cellStyle name="adi" xfId="323"/>
    <cellStyle name="Avertissement 2" xfId="145"/>
    <cellStyle name="Avertissement 2 2" xfId="406"/>
    <cellStyle name="Bad" xfId="146"/>
    <cellStyle name="Bad 2" xfId="768"/>
    <cellStyle name="Budgeted Holidays" xfId="324"/>
    <cellStyle name="Caché" xfId="325"/>
    <cellStyle name="Cadre" xfId="326"/>
    <cellStyle name="Cadre 2" xfId="407"/>
    <cellStyle name="Cadre 2 2" xfId="460"/>
    <cellStyle name="Cadre 2 2 2" xfId="676"/>
    <cellStyle name="Cadre 2 2 2 2" xfId="949"/>
    <cellStyle name="Cadre 2 2 3" xfId="834"/>
    <cellStyle name="Cadre 2 3" xfId="559"/>
    <cellStyle name="Cadre 2 3 2" xfId="843"/>
    <cellStyle name="Cadre 2 4" xfId="813"/>
    <cellStyle name="Cadre 3" xfId="461"/>
    <cellStyle name="Cadre 3 2" xfId="677"/>
    <cellStyle name="Cadre 3 2 2" xfId="950"/>
    <cellStyle name="Cadre 3 3" xfId="835"/>
    <cellStyle name="Cadre 4" xfId="584"/>
    <cellStyle name="Cadre 4 2" xfId="862"/>
    <cellStyle name="Cadre 5" xfId="810"/>
    <cellStyle name="Calcul 2" xfId="147"/>
    <cellStyle name="Calcul 2 2" xfId="408"/>
    <cellStyle name="Calcul 2 2 2" xfId="587"/>
    <cellStyle name="Calcul 2 2 2 2" xfId="863"/>
    <cellStyle name="Calcul 2 2 3" xfId="582"/>
    <cellStyle name="Calcul 2 3" xfId="462"/>
    <cellStyle name="Calcul 2 3 2" xfId="595"/>
    <cellStyle name="Calcul 2 3 2 2" xfId="869"/>
    <cellStyle name="Calcul 2 3 3" xfId="678"/>
    <cellStyle name="Calcul 2 4" xfId="463"/>
    <cellStyle name="Calcul 2 4 2" xfId="596"/>
    <cellStyle name="Calcul 2 4 2 2" xfId="870"/>
    <cellStyle name="Calcul 2 4 3" xfId="679"/>
    <cellStyle name="Calcul 2 5" xfId="464"/>
    <cellStyle name="Calcul 2 5 2" xfId="597"/>
    <cellStyle name="Calcul 2 5 2 2" xfId="871"/>
    <cellStyle name="Calcul 2 5 3" xfId="680"/>
    <cellStyle name="Calcul 2 6" xfId="465"/>
    <cellStyle name="Calcul 2 6 2" xfId="598"/>
    <cellStyle name="Calcul 2 6 2 2" xfId="872"/>
    <cellStyle name="Calcul 2 6 3" xfId="681"/>
    <cellStyle name="Calcul 2 7" xfId="466"/>
    <cellStyle name="Calcul 2 7 2" xfId="599"/>
    <cellStyle name="Calcul 2 7 2 2" xfId="873"/>
    <cellStyle name="Calcul 2 7 3" xfId="682"/>
    <cellStyle name="Calcul 2 8" xfId="561"/>
    <cellStyle name="Calcul 2 8 2" xfId="844"/>
    <cellStyle name="Calcul 2 9" xfId="556"/>
    <cellStyle name="Calculation" xfId="148"/>
    <cellStyle name="Calculation 2" xfId="467"/>
    <cellStyle name="Calculation 2 2" xfId="468"/>
    <cellStyle name="Calculation 2 2 2" xfId="601"/>
    <cellStyle name="Calculation 2 2 2 2" xfId="875"/>
    <cellStyle name="Calculation 2 2 3" xfId="684"/>
    <cellStyle name="Calculation 2 3" xfId="469"/>
    <cellStyle name="Calculation 2 3 2" xfId="602"/>
    <cellStyle name="Calculation 2 3 2 2" xfId="876"/>
    <cellStyle name="Calculation 2 3 3" xfId="685"/>
    <cellStyle name="Calculation 2 4" xfId="470"/>
    <cellStyle name="Calculation 2 4 2" xfId="603"/>
    <cellStyle name="Calculation 2 4 2 2" xfId="877"/>
    <cellStyle name="Calculation 2 4 3" xfId="686"/>
    <cellStyle name="Calculation 2 5" xfId="471"/>
    <cellStyle name="Calculation 2 5 2" xfId="604"/>
    <cellStyle name="Calculation 2 5 2 2" xfId="878"/>
    <cellStyle name="Calculation 2 5 3" xfId="687"/>
    <cellStyle name="Calculation 2 6" xfId="472"/>
    <cellStyle name="Calculation 2 6 2" xfId="605"/>
    <cellStyle name="Calculation 2 6 2 2" xfId="879"/>
    <cellStyle name="Calculation 2 6 3" xfId="688"/>
    <cellStyle name="Calculation 2 7" xfId="473"/>
    <cellStyle name="Calculation 2 7 2" xfId="606"/>
    <cellStyle name="Calculation 2 7 2 2" xfId="880"/>
    <cellStyle name="Calculation 2 7 3" xfId="689"/>
    <cellStyle name="Calculation 2 8" xfId="600"/>
    <cellStyle name="Calculation 2 8 2" xfId="874"/>
    <cellStyle name="Calculation 2 9" xfId="683"/>
    <cellStyle name="Calculation 3" xfId="474"/>
    <cellStyle name="Calculation 3 2" xfId="607"/>
    <cellStyle name="Calculation 3 2 2" xfId="881"/>
    <cellStyle name="Calculation 3 3" xfId="690"/>
    <cellStyle name="Calculation 4" xfId="540"/>
    <cellStyle name="Calculation 4 2" xfId="670"/>
    <cellStyle name="Calculation 4 2 2" xfId="944"/>
    <cellStyle name="Calculation 4 3" xfId="753"/>
    <cellStyle name="Calculation 5" xfId="562"/>
    <cellStyle name="Calculation 5 2" xfId="845"/>
    <cellStyle name="Calculation 6" xfId="590"/>
    <cellStyle name="category" xfId="327"/>
    <cellStyle name="Cellule liée 2" xfId="149"/>
    <cellStyle name="Centré erg" xfId="409"/>
    <cellStyle name="charte" xfId="328"/>
    <cellStyle name="Check Cell" xfId="150"/>
    <cellStyle name="Comma [0]" xfId="329"/>
    <cellStyle name="Comma [0] 2" xfId="410"/>
    <cellStyle name="Comma 2" xfId="956"/>
    <cellStyle name="Comma0" xfId="330"/>
    <cellStyle name="Comma0 2" xfId="411"/>
    <cellStyle name="Commentaire 2" xfId="151"/>
    <cellStyle name="Commentaire 2 2" xfId="412"/>
    <cellStyle name="Commentaire 2 3" xfId="475"/>
    <cellStyle name="Commentaire 2 3 2" xfId="608"/>
    <cellStyle name="Commentaire 2 3 2 2" xfId="882"/>
    <cellStyle name="Commentaire 2 3 3" xfId="691"/>
    <cellStyle name="Commentaire 2 4" xfId="476"/>
    <cellStyle name="Commentaire 2 4 2" xfId="609"/>
    <cellStyle name="Commentaire 2 4 2 2" xfId="883"/>
    <cellStyle name="Commentaire 2 4 3" xfId="692"/>
    <cellStyle name="Commentaire 2 5" xfId="477"/>
    <cellStyle name="Commentaire 2 5 2" xfId="610"/>
    <cellStyle name="Commentaire 2 5 2 2" xfId="884"/>
    <cellStyle name="Commentaire 2 5 3" xfId="693"/>
    <cellStyle name="Commentaire 2 6" xfId="478"/>
    <cellStyle name="Commentaire 2 6 2" xfId="611"/>
    <cellStyle name="Commentaire 2 6 2 2" xfId="885"/>
    <cellStyle name="Commentaire 2 6 3" xfId="694"/>
    <cellStyle name="Commentaire 2 7" xfId="479"/>
    <cellStyle name="Commentaire 2 7 2" xfId="612"/>
    <cellStyle name="Commentaire 2 7 2 2" xfId="886"/>
    <cellStyle name="Commentaire 2 7 3" xfId="695"/>
    <cellStyle name="Commentaire 2 8" xfId="563"/>
    <cellStyle name="Commentaire 2 8 2" xfId="846"/>
    <cellStyle name="Commentaire 2 9" xfId="580"/>
    <cellStyle name="Contour double" xfId="37"/>
    <cellStyle name="Contour double 2" xfId="152"/>
    <cellStyle name="Contour épais" xfId="38"/>
    <cellStyle name="Contour épais 2" xfId="153"/>
    <cellStyle name="Contour fin" xfId="39"/>
    <cellStyle name="Contour fin 2" xfId="154"/>
    <cellStyle name="Contour fin 2 2" xfId="568"/>
    <cellStyle name="Contour fin 2 2 2" xfId="849"/>
    <cellStyle name="Contour fin 2 3" xfId="787"/>
    <cellStyle name="Contour fin 3" xfId="573"/>
    <cellStyle name="Contour fin 3 2" xfId="854"/>
    <cellStyle name="Contour fin 4" xfId="776"/>
    <cellStyle name="Coût" xfId="331"/>
    <cellStyle name="Currency $" xfId="332"/>
    <cellStyle name="Currency [0]" xfId="333"/>
    <cellStyle name="Currency [0] 2" xfId="413"/>
    <cellStyle name="Currency 2" xfId="334"/>
    <cellStyle name="Currency 2 2" xfId="414"/>
    <cellStyle name="Currency 3" xfId="335"/>
    <cellStyle name="Currency 4" xfId="763"/>
    <cellStyle name="Currency 4 2" xfId="951"/>
    <cellStyle name="Currency0" xfId="336"/>
    <cellStyle name="Currency0 2" xfId="415"/>
    <cellStyle name="Cyan_button_style" xfId="337"/>
    <cellStyle name="Date" xfId="155"/>
    <cellStyle name="Date anglaise" xfId="338"/>
    <cellStyle name="Date centrée" xfId="156"/>
    <cellStyle name="Date centrée 2" xfId="157"/>
    <cellStyle name="Date centrée 2 2" xfId="788"/>
    <cellStyle name="date centrée jj-mm-aa" xfId="40"/>
    <cellStyle name="Date mois" xfId="339"/>
    <cellStyle name="Date saisie" xfId="340"/>
    <cellStyle name="Date_Contractors &amp; temporary" xfId="341"/>
    <cellStyle name="Déf_kLoc" xfId="342"/>
    <cellStyle name="DM" xfId="158"/>
    <cellStyle name="Donnée" xfId="343"/>
    <cellStyle name="Donnée 2" xfId="480"/>
    <cellStyle name="Donnée 3" xfId="481"/>
    <cellStyle name="Emilie" xfId="344"/>
    <cellStyle name="Entrée 2" xfId="159"/>
    <cellStyle name="Entrée 2 2" xfId="416"/>
    <cellStyle name="Entrée 2 2 2" xfId="589"/>
    <cellStyle name="Entrée 2 2 2 2" xfId="864"/>
    <cellStyle name="Entrée 2 2 3" xfId="554"/>
    <cellStyle name="Entrée 2 3" xfId="482"/>
    <cellStyle name="Entrée 2 3 2" xfId="613"/>
    <cellStyle name="Entrée 2 3 2 2" xfId="887"/>
    <cellStyle name="Entrée 2 3 3" xfId="696"/>
    <cellStyle name="Entrée 2 4" xfId="483"/>
    <cellStyle name="Entrée 2 4 2" xfId="614"/>
    <cellStyle name="Entrée 2 4 2 2" xfId="888"/>
    <cellStyle name="Entrée 2 4 3" xfId="697"/>
    <cellStyle name="Entrée 2 5" xfId="484"/>
    <cellStyle name="Entrée 2 5 2" xfId="615"/>
    <cellStyle name="Entrée 2 5 2 2" xfId="889"/>
    <cellStyle name="Entrée 2 5 3" xfId="698"/>
    <cellStyle name="Entrée 2 6" xfId="485"/>
    <cellStyle name="Entrée 2 6 2" xfId="616"/>
    <cellStyle name="Entrée 2 6 2 2" xfId="890"/>
    <cellStyle name="Entrée 2 6 3" xfId="699"/>
    <cellStyle name="Entrée 2 7" xfId="486"/>
    <cellStyle name="Entrée 2 7 2" xfId="617"/>
    <cellStyle name="Entrée 2 7 2 2" xfId="891"/>
    <cellStyle name="Entrée 2 7 3" xfId="700"/>
    <cellStyle name="Entrée 2 8" xfId="565"/>
    <cellStyle name="Entrée 2 8 2" xfId="847"/>
    <cellStyle name="Entrée 2 9" xfId="567"/>
    <cellStyle name="Euro" xfId="41"/>
    <cellStyle name="Euro 2" xfId="161"/>
    <cellStyle name="Euro 2 2" xfId="162"/>
    <cellStyle name="Euro 2 2 2" xfId="417"/>
    <cellStyle name="Euro 2 2 2 2" xfId="814"/>
    <cellStyle name="Euro 2 2 3" xfId="541"/>
    <cellStyle name="Euro 2 2 3 2" xfId="837"/>
    <cellStyle name="Euro 2 3" xfId="163"/>
    <cellStyle name="Euro 2 3 2" xfId="790"/>
    <cellStyle name="Euro 2 4" xfId="418"/>
    <cellStyle name="Euro 2 4 2" xfId="815"/>
    <cellStyle name="Euro 3" xfId="164"/>
    <cellStyle name="Euro 3 2" xfId="419"/>
    <cellStyle name="Euro 3 2 2" xfId="816"/>
    <cellStyle name="Euro 3 3" xfId="420"/>
    <cellStyle name="Euro 3 3 2" xfId="817"/>
    <cellStyle name="Euro 3 4" xfId="421"/>
    <cellStyle name="Euro 3 4 2" xfId="818"/>
    <cellStyle name="Euro 3 5" xfId="422"/>
    <cellStyle name="Euro 3 5 2" xfId="819"/>
    <cellStyle name="Euro 3 6" xfId="542"/>
    <cellStyle name="Euro 3 6 2" xfId="838"/>
    <cellStyle name="Euro 3 7" xfId="791"/>
    <cellStyle name="Euro 4" xfId="165"/>
    <cellStyle name="Euro 5" xfId="423"/>
    <cellStyle name="Euro 5 2" xfId="820"/>
    <cellStyle name="Euro 6" xfId="424"/>
    <cellStyle name="Euro 7" xfId="425"/>
    <cellStyle name="Euro 8" xfId="160"/>
    <cellStyle name="Euro 8 2" xfId="789"/>
    <cellStyle name="Euro 9" xfId="777"/>
    <cellStyle name="Euro_Coûts de production budget excel 2013" xfId="426"/>
    <cellStyle name="Explanatory Text" xfId="166"/>
    <cellStyle name="Fixé" xfId="345"/>
    <cellStyle name="Fixed" xfId="346"/>
    <cellStyle name="Fixed 2" xfId="427"/>
    <cellStyle name="Good" xfId="167"/>
    <cellStyle name="Good 2" xfId="767"/>
    <cellStyle name="Grey" xfId="347"/>
    <cellStyle name="H_Déf" xfId="348"/>
    <cellStyle name="H_Déf_09SBP2 2010-2012 Slides" xfId="349"/>
    <cellStyle name="H_Déf_09SBP2 2010-2012 Slides_1" xfId="350"/>
    <cellStyle name="H_Déf_09SBP2 2010-2012 Slides_Budget 2009 Sofradir Group - Sept 11 (pi)" xfId="351"/>
    <cellStyle name="H_Déf_09SBP2 Optimum 2011 formats v1" xfId="352"/>
    <cellStyle name="H_Déf_09SBP2 Optimum 2011 formats v1_09SBP2 2010-2012 Slides" xfId="353"/>
    <cellStyle name="H_Déf_09SBP2 Optimum 2011 formats v1_Budget 2009 Sofradir Group - Sept 11 (pi)" xfId="354"/>
    <cellStyle name="H_Déf_Budget 2009 Sofradir Group - Sept 11 (pi)" xfId="355"/>
    <cellStyle name="H_Déf_Cash forecast" xfId="356"/>
    <cellStyle name="H_Déf_Cash forecast DLJ Oct 2008" xfId="357"/>
    <cellStyle name="H_Déf_Cash forecast DLJ Oct 2008_Budget 2009 Sofradir Group - Sept 11 (pi)" xfId="358"/>
    <cellStyle name="H_Déf_Cash forecast_Budget 2009 Sofradir Group - Sept 11 (pi)" xfId="359"/>
    <cellStyle name="HEADER" xfId="360"/>
    <cellStyle name="Heading 1" xfId="168"/>
    <cellStyle name="Heading 2" xfId="169"/>
    <cellStyle name="Heading 3" xfId="170"/>
    <cellStyle name="Heading 4" xfId="171"/>
    <cellStyle name="Input" xfId="172"/>
    <cellStyle name="Input [yellow]" xfId="361"/>
    <cellStyle name="Input [yellow] 2" xfId="487"/>
    <cellStyle name="Input [yellow] 2 2" xfId="618"/>
    <cellStyle name="Input [yellow] 2 2 2" xfId="892"/>
    <cellStyle name="Input [yellow] 2 3" xfId="701"/>
    <cellStyle name="Input 10" xfId="543"/>
    <cellStyle name="Input 10 2" xfId="671"/>
    <cellStyle name="Input 10 2 2" xfId="945"/>
    <cellStyle name="Input 10 3" xfId="754"/>
    <cellStyle name="Input 11" xfId="566"/>
    <cellStyle name="Input 11 2" xfId="848"/>
    <cellStyle name="Input 12" xfId="579"/>
    <cellStyle name="Input 13" xfId="792"/>
    <cellStyle name="Input 2" xfId="488"/>
    <cellStyle name="Input 2 2" xfId="489"/>
    <cellStyle name="Input 2 2 2" xfId="620"/>
    <cellStyle name="Input 2 2 2 2" xfId="894"/>
    <cellStyle name="Input 2 2 3" xfId="703"/>
    <cellStyle name="Input 2 3" xfId="490"/>
    <cellStyle name="Input 2 3 2" xfId="621"/>
    <cellStyle name="Input 2 3 2 2" xfId="895"/>
    <cellStyle name="Input 2 3 3" xfId="704"/>
    <cellStyle name="Input 2 4" xfId="491"/>
    <cellStyle name="Input 2 4 2" xfId="622"/>
    <cellStyle name="Input 2 4 2 2" xfId="896"/>
    <cellStyle name="Input 2 4 3" xfId="705"/>
    <cellStyle name="Input 2 5" xfId="492"/>
    <cellStyle name="Input 2 5 2" xfId="623"/>
    <cellStyle name="Input 2 5 2 2" xfId="897"/>
    <cellStyle name="Input 2 5 3" xfId="706"/>
    <cellStyle name="Input 2 6" xfId="493"/>
    <cellStyle name="Input 2 6 2" xfId="624"/>
    <cellStyle name="Input 2 6 2 2" xfId="898"/>
    <cellStyle name="Input 2 6 3" xfId="707"/>
    <cellStyle name="Input 2 7" xfId="494"/>
    <cellStyle name="Input 2 7 2" xfId="625"/>
    <cellStyle name="Input 2 7 2 2" xfId="899"/>
    <cellStyle name="Input 2 7 3" xfId="708"/>
    <cellStyle name="Input 2 8" xfId="619"/>
    <cellStyle name="Input 2 8 2" xfId="893"/>
    <cellStyle name="Input 2 9" xfId="702"/>
    <cellStyle name="Input 3" xfId="495"/>
    <cellStyle name="Input 3 2" xfId="496"/>
    <cellStyle name="Input 3 2 2" xfId="627"/>
    <cellStyle name="Input 3 2 2 2" xfId="901"/>
    <cellStyle name="Input 3 2 3" xfId="710"/>
    <cellStyle name="Input 3 3" xfId="497"/>
    <cellStyle name="Input 3 3 2" xfId="628"/>
    <cellStyle name="Input 3 3 2 2" xfId="902"/>
    <cellStyle name="Input 3 3 3" xfId="711"/>
    <cellStyle name="Input 3 4" xfId="498"/>
    <cellStyle name="Input 3 4 2" xfId="629"/>
    <cellStyle name="Input 3 4 2 2" xfId="903"/>
    <cellStyle name="Input 3 4 3" xfId="712"/>
    <cellStyle name="Input 3 5" xfId="499"/>
    <cellStyle name="Input 3 5 2" xfId="630"/>
    <cellStyle name="Input 3 5 2 2" xfId="904"/>
    <cellStyle name="Input 3 5 3" xfId="713"/>
    <cellStyle name="Input 3 6" xfId="500"/>
    <cellStyle name="Input 3 6 2" xfId="631"/>
    <cellStyle name="Input 3 6 2 2" xfId="905"/>
    <cellStyle name="Input 3 6 3" xfId="714"/>
    <cellStyle name="Input 3 7" xfId="501"/>
    <cellStyle name="Input 3 7 2" xfId="632"/>
    <cellStyle name="Input 3 7 2 2" xfId="906"/>
    <cellStyle name="Input 3 7 3" xfId="715"/>
    <cellStyle name="Input 3 8" xfId="626"/>
    <cellStyle name="Input 3 8 2" xfId="900"/>
    <cellStyle name="Input 3 9" xfId="709"/>
    <cellStyle name="Input 4" xfId="502"/>
    <cellStyle name="Input 4 2" xfId="633"/>
    <cellStyle name="Input 4 2 2" xfId="907"/>
    <cellStyle name="Input 4 3" xfId="716"/>
    <cellStyle name="Input 5" xfId="503"/>
    <cellStyle name="Input 5 2" xfId="634"/>
    <cellStyle name="Input 5 2 2" xfId="908"/>
    <cellStyle name="Input 5 3" xfId="717"/>
    <cellStyle name="Input 6" xfId="504"/>
    <cellStyle name="Input 6 2" xfId="635"/>
    <cellStyle name="Input 6 2 2" xfId="909"/>
    <cellStyle name="Input 6 3" xfId="718"/>
    <cellStyle name="Input 7" xfId="505"/>
    <cellStyle name="Input 7 2" xfId="636"/>
    <cellStyle name="Input 7 2 2" xfId="910"/>
    <cellStyle name="Input 7 3" xfId="719"/>
    <cellStyle name="Input 8" xfId="506"/>
    <cellStyle name="Input 8 2" xfId="637"/>
    <cellStyle name="Input 8 2 2" xfId="911"/>
    <cellStyle name="Input 8 3" xfId="720"/>
    <cellStyle name="Input 9" xfId="507"/>
    <cellStyle name="Input 9 2" xfId="638"/>
    <cellStyle name="Input 9 2 2" xfId="912"/>
    <cellStyle name="Input 9 3" xfId="721"/>
    <cellStyle name="Insatisfaisant 2" xfId="173"/>
    <cellStyle name="Insatisfaisant 2 2" xfId="428"/>
    <cellStyle name="jours" xfId="174"/>
    <cellStyle name="kF [0]" xfId="175"/>
    <cellStyle name="Komma 2" xfId="958"/>
    <cellStyle name="Komma 3" xfId="959"/>
    <cellStyle name="Komma 4" xfId="957"/>
    <cellStyle name="Lien hypertexte 2" xfId="176"/>
    <cellStyle name="Lien hypertexte 2 2" xfId="177"/>
    <cellStyle name="Lien hypertexte 2 3" xfId="178"/>
    <cellStyle name="Lien hypertexte 3" xfId="179"/>
    <cellStyle name="Lien hypertexte 4" xfId="180"/>
    <cellStyle name="Lien hypertexte 5" xfId="181"/>
    <cellStyle name="Linked Cell" xfId="182"/>
    <cellStyle name="Masqué" xfId="362"/>
    <cellStyle name="Milliers 10" xfId="429"/>
    <cellStyle name="Milliers 10 2" xfId="821"/>
    <cellStyle name="Milliers 11" xfId="430"/>
    <cellStyle name="Milliers 11 2" xfId="822"/>
    <cellStyle name="Milliers 12" xfId="431"/>
    <cellStyle name="Milliers 12 2" xfId="823"/>
    <cellStyle name="Milliers 13" xfId="539"/>
    <cellStyle name="Milliers 13 2" xfId="836"/>
    <cellStyle name="Milliers 14" xfId="553"/>
    <cellStyle name="Milliers 14 2" xfId="841"/>
    <cellStyle name="Milliers 2" xfId="43"/>
    <cellStyle name="Milliers 2 2" xfId="183"/>
    <cellStyle name="Milliers 2 2 2" xfId="432"/>
    <cellStyle name="Milliers 2 2 2 2" xfId="824"/>
    <cellStyle name="Milliers 2 2 3" xfId="793"/>
    <cellStyle name="Milliers 2 3" xfId="184"/>
    <cellStyle name="Milliers 2 4" xfId="433"/>
    <cellStyle name="Milliers 2 4 2" xfId="825"/>
    <cellStyle name="Milliers 2 5" xfId="544"/>
    <cellStyle name="Milliers 2 5 2" xfId="839"/>
    <cellStyle name="Milliers 2 6" xfId="778"/>
    <cellStyle name="Milliers 3" xfId="42"/>
    <cellStyle name="Milliers 3 2" xfId="186"/>
    <cellStyle name="Milliers 3 2 2" xfId="187"/>
    <cellStyle name="Milliers 3 2 2 2" xfId="796"/>
    <cellStyle name="Milliers 3 2 3" xfId="795"/>
    <cellStyle name="Milliers 3 3" xfId="188"/>
    <cellStyle name="Milliers 3 4" xfId="189"/>
    <cellStyle name="Milliers 3 4 2" xfId="797"/>
    <cellStyle name="Milliers 3 5" xfId="434"/>
    <cellStyle name="Milliers 3 6" xfId="545"/>
    <cellStyle name="Milliers 3 6 2" xfId="840"/>
    <cellStyle name="Milliers 3 7" xfId="185"/>
    <cellStyle name="Milliers 3 7 2" xfId="794"/>
    <cellStyle name="Milliers 4" xfId="190"/>
    <cellStyle name="Milliers 4 2" xfId="435"/>
    <cellStyle name="Milliers 4 2 2" xfId="826"/>
    <cellStyle name="Milliers 4 3" xfId="436"/>
    <cellStyle name="Milliers 4 3 2" xfId="827"/>
    <cellStyle name="Milliers 4 4" xfId="437"/>
    <cellStyle name="Milliers 4 4 2" xfId="828"/>
    <cellStyle name="Milliers 4 5" xfId="798"/>
    <cellStyle name="Milliers 5" xfId="191"/>
    <cellStyle name="Milliers 5 2" xfId="799"/>
    <cellStyle name="Milliers 6" xfId="363"/>
    <cellStyle name="Milliers 6 2" xfId="438"/>
    <cellStyle name="Milliers 6 2 2" xfId="829"/>
    <cellStyle name="Milliers 7" xfId="439"/>
    <cellStyle name="Milliers 7 2" xfId="830"/>
    <cellStyle name="Milliers 8" xfId="440"/>
    <cellStyle name="Milliers 8 2" xfId="831"/>
    <cellStyle name="Milliers 9" xfId="441"/>
    <cellStyle name="Milliers 9 2" xfId="832"/>
    <cellStyle name="Model" xfId="364"/>
    <cellStyle name="mois/année" xfId="192"/>
    <cellStyle name="Monétaire 2" xfId="314"/>
    <cellStyle name="Monétaire 2 2" xfId="442"/>
    <cellStyle name="Monétaire 2 3" xfId="809"/>
    <cellStyle name="Monétaire 3" xfId="443"/>
    <cellStyle name="Monétaire 3 2" xfId="833"/>
    <cellStyle name="Monétaire0" xfId="365"/>
    <cellStyle name="Monétaire0 2" xfId="444"/>
    <cellStyle name="Neutral 2" xfId="193"/>
    <cellStyle name="Neutre 2" xfId="194"/>
    <cellStyle name="Non modifiable" xfId="366"/>
    <cellStyle name="Normal - Style1" xfId="367"/>
    <cellStyle name="Normal 10" xfId="195"/>
    <cellStyle name="Normal 10 2" xfId="196"/>
    <cellStyle name="Normal 10 3" xfId="197"/>
    <cellStyle name="Normal 10 3 2" xfId="800"/>
    <cellStyle name="Normal 10 4" xfId="198"/>
    <cellStyle name="Normal 11" xfId="199"/>
    <cellStyle name="Normal 11 2" xfId="200"/>
    <cellStyle name="Normal 11 3" xfId="201"/>
    <cellStyle name="Normal 12" xfId="202"/>
    <cellStyle name="Normal 12 2" xfId="203"/>
    <cellStyle name="Normal 13" xfId="204"/>
    <cellStyle name="Normal 14" xfId="315"/>
    <cellStyle name="Normal 15" xfId="316"/>
    <cellStyle name="Normal 16" xfId="317"/>
    <cellStyle name="Normal 17" xfId="445"/>
    <cellStyle name="Normal 18" xfId="446"/>
    <cellStyle name="Normal 19" xfId="758"/>
    <cellStyle name="Normal 2" xfId="44"/>
    <cellStyle name="Normal 2 2" xfId="206"/>
    <cellStyle name="Normal 2 2 2" xfId="207"/>
    <cellStyle name="Normal 2 2 2 2" xfId="447"/>
    <cellStyle name="Normal 2 2 3" xfId="208"/>
    <cellStyle name="Normal 2 2 3 2" xfId="801"/>
    <cellStyle name="Normal 2 3" xfId="209"/>
    <cellStyle name="Normal 2 3 2" xfId="210"/>
    <cellStyle name="Normal 2 3 2 2" xfId="211"/>
    <cellStyle name="Normal 2 3 3" xfId="212"/>
    <cellStyle name="Normal 2 3 4" xfId="213"/>
    <cellStyle name="Normal 2 4" xfId="214"/>
    <cellStyle name="Normal 2 4 2" xfId="802"/>
    <cellStyle name="Normal 2 5" xfId="313"/>
    <cellStyle name="Normal 2 5 2" xfId="388"/>
    <cellStyle name="Normal 2 6" xfId="546"/>
    <cellStyle name="Normal 2 7" xfId="205"/>
    <cellStyle name="Normal 20" xfId="760"/>
    <cellStyle name="Normal 21" xfId="762"/>
    <cellStyle name="Normal 22" xfId="766"/>
    <cellStyle name="Normal 24" xfId="318"/>
    <cellStyle name="Normal 3" xfId="1"/>
    <cellStyle name="Normal 3 2" xfId="216"/>
    <cellStyle name="Normal 3 2 2" xfId="217"/>
    <cellStyle name="Normal 3 2 2 2" xfId="218"/>
    <cellStyle name="Normal 3 2 3" xfId="219"/>
    <cellStyle name="Normal 3 2 4" xfId="220"/>
    <cellStyle name="Normal 3 3" xfId="221"/>
    <cellStyle name="Normal 3 3 2" xfId="222"/>
    <cellStyle name="Normal 3 3 2 2" xfId="805"/>
    <cellStyle name="Normal 3 3 3" xfId="804"/>
    <cellStyle name="Normal 3 4" xfId="223"/>
    <cellStyle name="Normal 3 4 2" xfId="806"/>
    <cellStyle name="Normal 3 5" xfId="224"/>
    <cellStyle name="Normal 3 6" xfId="547"/>
    <cellStyle name="Normal 3 7" xfId="215"/>
    <cellStyle name="Normal 3 7 2" xfId="803"/>
    <cellStyle name="Normal 4" xfId="225"/>
    <cellStyle name="Normal 4 2" xfId="226"/>
    <cellStyle name="Normal 4 2 2" xfId="448"/>
    <cellStyle name="Normal 4 3" xfId="227"/>
    <cellStyle name="Normal 4 4" xfId="228"/>
    <cellStyle name="Normal 4 4 2" xfId="807"/>
    <cellStyle name="Normal 4 5" xfId="229"/>
    <cellStyle name="Normal 4 6" xfId="548"/>
    <cellStyle name="Normal 5" xfId="230"/>
    <cellStyle name="Normal 5 2" xfId="231"/>
    <cellStyle name="Normal 5 2 2" xfId="232"/>
    <cellStyle name="Normal 5 2 2 2" xfId="233"/>
    <cellStyle name="Normal 5 2 3" xfId="234"/>
    <cellStyle name="Normal 5 2 4" xfId="235"/>
    <cellStyle name="Normal 5 3" xfId="236"/>
    <cellStyle name="Normal 5 4" xfId="237"/>
    <cellStyle name="Normal 5 4 2" xfId="238"/>
    <cellStyle name="Normal 5 5" xfId="239"/>
    <cellStyle name="Normal 5 5 2" xfId="240"/>
    <cellStyle name="Normal 5 6" xfId="241"/>
    <cellStyle name="Normal 5 7" xfId="242"/>
    <cellStyle name="Normal 5 8" xfId="549"/>
    <cellStyle name="Normal 6" xfId="243"/>
    <cellStyle name="Normal 6 2" xfId="244"/>
    <cellStyle name="Normal 6 2 2" xfId="245"/>
    <cellStyle name="Normal 6 2 2 2" xfId="246"/>
    <cellStyle name="Normal 6 2 3" xfId="247"/>
    <cellStyle name="Normal 6 2 4" xfId="248"/>
    <cellStyle name="Normal 6 3" xfId="249"/>
    <cellStyle name="Normal 6 4" xfId="250"/>
    <cellStyle name="Normal 7" xfId="251"/>
    <cellStyle name="Normal 7 2" xfId="252"/>
    <cellStyle name="Normal 7 2 2" xfId="253"/>
    <cellStyle name="Normal 7 2 2 2" xfId="254"/>
    <cellStyle name="Normal 7 2 3" xfId="255"/>
    <cellStyle name="Normal 7 2 3 2" xfId="256"/>
    <cellStyle name="Normal 7 2 4" xfId="257"/>
    <cellStyle name="Normal 7 2 5" xfId="258"/>
    <cellStyle name="Normal 7 3" xfId="259"/>
    <cellStyle name="Normal 7 3 2" xfId="260"/>
    <cellStyle name="Normal 7 4" xfId="261"/>
    <cellStyle name="Normal 7 5" xfId="262"/>
    <cellStyle name="Normal 8" xfId="263"/>
    <cellStyle name="Normal 8 2" xfId="264"/>
    <cellStyle name="Normal 8 2 2" xfId="265"/>
    <cellStyle name="Normal 8 3" xfId="266"/>
    <cellStyle name="Normal 8 4" xfId="267"/>
    <cellStyle name="Normal 9" xfId="268"/>
    <cellStyle name="Normal 9 2" xfId="269"/>
    <cellStyle name="Normal 9 3" xfId="270"/>
    <cellStyle name="Normal 9 3 2" xfId="808"/>
    <cellStyle name="Normal 9 4" xfId="271"/>
    <cellStyle name="Note" xfId="272"/>
    <cellStyle name="Note 2" xfId="449"/>
    <cellStyle name="Note 2 2" xfId="508"/>
    <cellStyle name="Note 2 2 2" xfId="639"/>
    <cellStyle name="Note 2 2 2 2" xfId="913"/>
    <cellStyle name="Note 2 2 3" xfId="722"/>
    <cellStyle name="Note 2 3" xfId="509"/>
    <cellStyle name="Note 2 3 2" xfId="640"/>
    <cellStyle name="Note 2 3 2 2" xfId="914"/>
    <cellStyle name="Note 2 3 3" xfId="723"/>
    <cellStyle name="Note 2 4" xfId="510"/>
    <cellStyle name="Note 2 4 2" xfId="641"/>
    <cellStyle name="Note 2 4 2 2" xfId="915"/>
    <cellStyle name="Note 2 4 3" xfId="724"/>
    <cellStyle name="Note 2 5" xfId="511"/>
    <cellStyle name="Note 2 5 2" xfId="642"/>
    <cellStyle name="Note 2 5 2 2" xfId="916"/>
    <cellStyle name="Note 2 5 3" xfId="725"/>
    <cellStyle name="Note 2 6" xfId="512"/>
    <cellStyle name="Note 2 6 2" xfId="643"/>
    <cellStyle name="Note 2 6 2 2" xfId="917"/>
    <cellStyle name="Note 2 6 3" xfId="726"/>
    <cellStyle name="Note 2 7" xfId="513"/>
    <cellStyle name="Note 2 7 2" xfId="644"/>
    <cellStyle name="Note 2 7 2 2" xfId="918"/>
    <cellStyle name="Note 2 7 3" xfId="727"/>
    <cellStyle name="Note 2 8" xfId="591"/>
    <cellStyle name="Note 2 8 2" xfId="865"/>
    <cellStyle name="Note 2 9" xfId="558"/>
    <cellStyle name="Note 3" xfId="514"/>
    <cellStyle name="Note 3 2" xfId="645"/>
    <cellStyle name="Note 3 2 2" xfId="919"/>
    <cellStyle name="Note 3 3" xfId="728"/>
    <cellStyle name="Note 4" xfId="550"/>
    <cellStyle name="Note 4 2" xfId="672"/>
    <cellStyle name="Note 4 2 2" xfId="946"/>
    <cellStyle name="Note 4 3" xfId="755"/>
    <cellStyle name="Note 5" xfId="571"/>
    <cellStyle name="Note 5 2" xfId="852"/>
    <cellStyle name="Note 6" xfId="564"/>
    <cellStyle name="Output" xfId="273"/>
    <cellStyle name="Output 2" xfId="515"/>
    <cellStyle name="Output 2 2" xfId="516"/>
    <cellStyle name="Output 2 2 2" xfId="647"/>
    <cellStyle name="Output 2 2 2 2" xfId="921"/>
    <cellStyle name="Output 2 2 3" xfId="730"/>
    <cellStyle name="Output 2 3" xfId="517"/>
    <cellStyle name="Output 2 3 2" xfId="648"/>
    <cellStyle name="Output 2 3 2 2" xfId="922"/>
    <cellStyle name="Output 2 3 3" xfId="731"/>
    <cellStyle name="Output 2 4" xfId="518"/>
    <cellStyle name="Output 2 4 2" xfId="649"/>
    <cellStyle name="Output 2 4 2 2" xfId="923"/>
    <cellStyle name="Output 2 4 3" xfId="732"/>
    <cellStyle name="Output 2 5" xfId="519"/>
    <cellStyle name="Output 2 5 2" xfId="650"/>
    <cellStyle name="Output 2 5 2 2" xfId="924"/>
    <cellStyle name="Output 2 5 3" xfId="733"/>
    <cellStyle name="Output 2 6" xfId="520"/>
    <cellStyle name="Output 2 6 2" xfId="651"/>
    <cellStyle name="Output 2 6 2 2" xfId="925"/>
    <cellStyle name="Output 2 6 3" xfId="734"/>
    <cellStyle name="Output 2 7" xfId="521"/>
    <cellStyle name="Output 2 7 2" xfId="652"/>
    <cellStyle name="Output 2 7 2 2" xfId="926"/>
    <cellStyle name="Output 2 7 3" xfId="735"/>
    <cellStyle name="Output 2 8" xfId="646"/>
    <cellStyle name="Output 2 8 2" xfId="920"/>
    <cellStyle name="Output 2 9" xfId="729"/>
    <cellStyle name="Output 3" xfId="522"/>
    <cellStyle name="Output 3 2" xfId="653"/>
    <cellStyle name="Output 3 2 2" xfId="927"/>
    <cellStyle name="Output 3 3" xfId="736"/>
    <cellStyle name="Output 4" xfId="551"/>
    <cellStyle name="Output 4 2" xfId="673"/>
    <cellStyle name="Output 4 2 2" xfId="947"/>
    <cellStyle name="Output 4 3" xfId="756"/>
    <cellStyle name="Output 5" xfId="572"/>
    <cellStyle name="Output 5 2" xfId="853"/>
    <cellStyle name="Output 6" xfId="588"/>
    <cellStyle name="OUTPUT AMOUNTS" xfId="368"/>
    <cellStyle name="OUTPUT LINE ITEMS" xfId="369"/>
    <cellStyle name="Percent [2]" xfId="370"/>
    <cellStyle name="Percent [2] 2" xfId="450"/>
    <cellStyle name="Percent 10" xfId="770"/>
    <cellStyle name="Percent 2" xfId="371"/>
    <cellStyle name="Percent 2 2" xfId="451"/>
    <cellStyle name="Percent 3" xfId="372"/>
    <cellStyle name="Percent 3 2" xfId="953"/>
    <cellStyle name="Percent 4" xfId="373"/>
    <cellStyle name="Percent 5" xfId="374"/>
    <cellStyle name="Percent 6" xfId="375"/>
    <cellStyle name="Percent 7" xfId="759"/>
    <cellStyle name="Percent 8" xfId="761"/>
    <cellStyle name="Percent 9" xfId="764"/>
    <cellStyle name="Percent 9 2" xfId="952"/>
    <cellStyle name="PET_Heading3N_PandL" xfId="765"/>
    <cellStyle name="Positif" xfId="274"/>
    <cellStyle name="Pourcentage 2" xfId="45"/>
    <cellStyle name="Pourcentage 2 2" xfId="276"/>
    <cellStyle name="Pourcentage 2 2 2" xfId="277"/>
    <cellStyle name="Pourcentage 2 2 2 2" xfId="278"/>
    <cellStyle name="Pourcentage 2 2 3" xfId="279"/>
    <cellStyle name="Pourcentage 2 2 4" xfId="280"/>
    <cellStyle name="Pourcentage 2 3" xfId="281"/>
    <cellStyle name="Pourcentage 2 4" xfId="282"/>
    <cellStyle name="Pourcentage 2 5" xfId="283"/>
    <cellStyle name="Pourcentage 2 6" xfId="275"/>
    <cellStyle name="Pourcentage 3" xfId="284"/>
    <cellStyle name="Pourcentage 3 2" xfId="285"/>
    <cellStyle name="Pourcentage 3 2 2" xfId="286"/>
    <cellStyle name="Pourcentage 3 2 2 2" xfId="287"/>
    <cellStyle name="Pourcentage 3 2 3" xfId="288"/>
    <cellStyle name="Pourcentage 3 2 4" xfId="289"/>
    <cellStyle name="Pourcentage 3 3" xfId="290"/>
    <cellStyle name="Pourcentage 3 3 2" xfId="291"/>
    <cellStyle name="Pourcentage 3 4" xfId="292"/>
    <cellStyle name="Pourcentage 3 5" xfId="293"/>
    <cellStyle name="Pourcentage 4" xfId="294"/>
    <cellStyle name="Pourcentage 4 2" xfId="452"/>
    <cellStyle name="Pourcentage 5" xfId="295"/>
    <cellStyle name="Pourcentage 6" xfId="296"/>
    <cellStyle name="Pourcentage 7" xfId="319"/>
    <cellStyle name="Pourcentage 8" xfId="320"/>
    <cellStyle name="Pourcentage 9" xfId="321"/>
    <cellStyle name="Pourcentage entier" xfId="376"/>
    <cellStyle name="Prozent" xfId="960" builtinId="5"/>
    <cellStyle name="Recopier" xfId="297"/>
    <cellStyle name="Retour ligne" xfId="298"/>
    <cellStyle name="SAPBEXstdItem" xfId="377"/>
    <cellStyle name="SAPBEXstdItem 2" xfId="523"/>
    <cellStyle name="SAPBEXstdItem 2 2" xfId="524"/>
    <cellStyle name="SAPBEXstdItem 2 2 2" xfId="655"/>
    <cellStyle name="SAPBEXstdItem 2 2 2 2" xfId="929"/>
    <cellStyle name="SAPBEXstdItem 2 2 3" xfId="738"/>
    <cellStyle name="SAPBEXstdItem 2 3" xfId="525"/>
    <cellStyle name="SAPBEXstdItem 2 3 2" xfId="656"/>
    <cellStyle name="SAPBEXstdItem 2 3 2 2" xfId="930"/>
    <cellStyle name="SAPBEXstdItem 2 3 3" xfId="739"/>
    <cellStyle name="SAPBEXstdItem 2 4" xfId="526"/>
    <cellStyle name="SAPBEXstdItem 2 4 2" xfId="657"/>
    <cellStyle name="SAPBEXstdItem 2 4 2 2" xfId="931"/>
    <cellStyle name="SAPBEXstdItem 2 4 3" xfId="740"/>
    <cellStyle name="SAPBEXstdItem 2 5" xfId="527"/>
    <cellStyle name="SAPBEXstdItem 2 5 2" xfId="658"/>
    <cellStyle name="SAPBEXstdItem 2 5 2 2" xfId="932"/>
    <cellStyle name="SAPBEXstdItem 2 5 3" xfId="741"/>
    <cellStyle name="SAPBEXstdItem 2 6" xfId="528"/>
    <cellStyle name="SAPBEXstdItem 2 6 2" xfId="659"/>
    <cellStyle name="SAPBEXstdItem 2 6 2 2" xfId="933"/>
    <cellStyle name="SAPBEXstdItem 2 6 3" xfId="742"/>
    <cellStyle name="SAPBEXstdItem 2 7" xfId="529"/>
    <cellStyle name="SAPBEXstdItem 2 7 2" xfId="660"/>
    <cellStyle name="SAPBEXstdItem 2 7 2 2" xfId="934"/>
    <cellStyle name="SAPBEXstdItem 2 7 3" xfId="743"/>
    <cellStyle name="SAPBEXstdItem 2 8" xfId="654"/>
    <cellStyle name="SAPBEXstdItem 2 8 2" xfId="928"/>
    <cellStyle name="SAPBEXstdItem 2 9" xfId="737"/>
    <cellStyle name="SAPBEXstdItem 3" xfId="530"/>
    <cellStyle name="SAPBEXstdItem 3 2" xfId="661"/>
    <cellStyle name="SAPBEXstdItem 3 2 2" xfId="935"/>
    <cellStyle name="SAPBEXstdItem 3 3" xfId="744"/>
    <cellStyle name="SAPBEXstdItem 4" xfId="552"/>
    <cellStyle name="SAPBEXstdItem 4 2" xfId="674"/>
    <cellStyle name="SAPBEXstdItem 4 2 2" xfId="948"/>
    <cellStyle name="SAPBEXstdItem 4 3" xfId="757"/>
    <cellStyle name="SAPBEXstdItem 5" xfId="581"/>
    <cellStyle name="SAPBEXstdItem 5 2" xfId="860"/>
    <cellStyle name="SAPBEXstdItem 6" xfId="560"/>
    <cellStyle name="Satisfaisant 2" xfId="299"/>
    <cellStyle name="Sortie 2" xfId="300"/>
    <cellStyle name="Sortie 2 2" xfId="453"/>
    <cellStyle name="Sortie 2 2 2" xfId="592"/>
    <cellStyle name="Sortie 2 2 2 2" xfId="866"/>
    <cellStyle name="Sortie 2 2 3" xfId="557"/>
    <cellStyle name="Sortie 2 3" xfId="531"/>
    <cellStyle name="Sortie 2 3 2" xfId="662"/>
    <cellStyle name="Sortie 2 3 2 2" xfId="936"/>
    <cellStyle name="Sortie 2 3 3" xfId="745"/>
    <cellStyle name="Sortie 2 4" xfId="532"/>
    <cellStyle name="Sortie 2 4 2" xfId="663"/>
    <cellStyle name="Sortie 2 4 2 2" xfId="937"/>
    <cellStyle name="Sortie 2 4 3" xfId="746"/>
    <cellStyle name="Sortie 2 5" xfId="533"/>
    <cellStyle name="Sortie 2 5 2" xfId="664"/>
    <cellStyle name="Sortie 2 5 2 2" xfId="938"/>
    <cellStyle name="Sortie 2 5 3" xfId="747"/>
    <cellStyle name="Sortie 2 6" xfId="534"/>
    <cellStyle name="Sortie 2 6 2" xfId="665"/>
    <cellStyle name="Sortie 2 6 2 2" xfId="939"/>
    <cellStyle name="Sortie 2 6 3" xfId="748"/>
    <cellStyle name="Sortie 2 7" xfId="576"/>
    <cellStyle name="Sortie 2 7 2" xfId="857"/>
    <cellStyle name="Sortie 2 8" xfId="586"/>
    <cellStyle name="Standard" xfId="0" builtinId="0"/>
    <cellStyle name="Standard 4" xfId="955"/>
    <cellStyle name="Standard 5" xfId="954"/>
    <cellStyle name="Statutory Holiday" xfId="378"/>
    <cellStyle name="Stock Check" xfId="379"/>
    <cellStyle name="Style 1" xfId="301"/>
    <cellStyle name="Style 1 2" xfId="302"/>
    <cellStyle name="subhead" xfId="380"/>
    <cellStyle name="Texte explicatif 2" xfId="303"/>
    <cellStyle name="Title" xfId="304"/>
    <cellStyle name="Titre 2" xfId="305"/>
    <cellStyle name="Titre 2 2" xfId="307"/>
    <cellStyle name="Titre 1 2" xfId="306"/>
    <cellStyle name="Titre 1 2 2" xfId="454"/>
    <cellStyle name="Titre 2 2 2" xfId="455"/>
    <cellStyle name="Titre 3 2" xfId="308"/>
    <cellStyle name="Titre 3 2 2" xfId="456"/>
    <cellStyle name="Titre 4 2" xfId="309"/>
    <cellStyle name="Titre 4 2 2" xfId="457"/>
    <cellStyle name="TitreSérie" xfId="381"/>
    <cellStyle name="Total 2" xfId="310"/>
    <cellStyle name="Total 2 2" xfId="458"/>
    <cellStyle name="Total 2 2 2" xfId="594"/>
    <cellStyle name="Total 2 2 2 2" xfId="868"/>
    <cellStyle name="Total 2 2 3" xfId="675"/>
    <cellStyle name="Total 2 3" xfId="535"/>
    <cellStyle name="Total 2 3 2" xfId="666"/>
    <cellStyle name="Total 2 3 2 2" xfId="940"/>
    <cellStyle name="Total 2 3 3" xfId="749"/>
    <cellStyle name="Total 2 4" xfId="536"/>
    <cellStyle name="Total 2 4 2" xfId="667"/>
    <cellStyle name="Total 2 4 2 2" xfId="941"/>
    <cellStyle name="Total 2 4 3" xfId="750"/>
    <cellStyle name="Total 2 5" xfId="537"/>
    <cellStyle name="Total 2 5 2" xfId="668"/>
    <cellStyle name="Total 2 5 2 2" xfId="942"/>
    <cellStyle name="Total 2 5 3" xfId="751"/>
    <cellStyle name="Total 2 6" xfId="538"/>
    <cellStyle name="Total 2 6 2" xfId="669"/>
    <cellStyle name="Total 2 6 2 2" xfId="943"/>
    <cellStyle name="Total 2 6 3" xfId="752"/>
    <cellStyle name="Total 2 7" xfId="578"/>
    <cellStyle name="Total 2 7 2" xfId="859"/>
    <cellStyle name="Total 2 8" xfId="585"/>
    <cellStyle name="TypeDonnée" xfId="382"/>
    <cellStyle name="Variation" xfId="383"/>
    <cellStyle name="Vérification 2" xfId="311"/>
    <cellStyle name="Virgule0" xfId="384"/>
    <cellStyle name="Virgule0 2" xfId="459"/>
    <cellStyle name="Währung 2" xfId="322"/>
    <cellStyle name="Warning Text" xfId="312"/>
    <cellStyle name="콤마 [0]_  종  합  _010704 수주&amp;GM from 심양보-1" xfId="385"/>
    <cellStyle name="콤마_작성요령" xfId="386"/>
    <cellStyle name="표준_04.10.22경영비용" xfId="387"/>
  </cellStyles>
  <dxfs count="4">
    <dxf>
      <font>
        <color rgb="FF9C0006"/>
      </font>
    </dxf>
    <dxf>
      <font>
        <b/>
        <i val="0"/>
        <color rgb="FFFF0000"/>
      </font>
    </dxf>
    <dxf>
      <font>
        <color rgb="FF9C0006"/>
      </font>
    </dxf>
    <dxf>
      <font>
        <b/>
        <i val="0"/>
        <color rgb="FFFF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tabSelected="1" zoomScale="90" zoomScaleNormal="90" workbookViewId="0">
      <selection activeCell="E10" sqref="E10"/>
    </sheetView>
  </sheetViews>
  <sheetFormatPr baseColWidth="10" defaultColWidth="0" defaultRowHeight="15" zeroHeight="1"/>
  <cols>
    <col min="1" max="1" width="15.7109375" style="23" customWidth="1"/>
    <col min="2" max="15" width="11.42578125" style="23" customWidth="1"/>
    <col min="16" max="21" width="11.42578125" style="23" hidden="1" customWidth="1"/>
    <col min="22" max="22" width="2.7109375" style="23" customWidth="1"/>
    <col min="23" max="16384" width="11.42578125" style="23" hidden="1"/>
  </cols>
  <sheetData>
    <row r="1" spans="1:23" ht="30" customHeight="1">
      <c r="A1" s="106" t="s">
        <v>23</v>
      </c>
      <c r="B1" s="107"/>
      <c r="C1" s="107"/>
      <c r="D1" s="107"/>
      <c r="E1" s="107"/>
      <c r="F1" s="107"/>
      <c r="G1" s="107"/>
      <c r="H1" s="107"/>
      <c r="I1" s="107"/>
      <c r="J1" s="107"/>
      <c r="K1" s="107"/>
      <c r="L1" s="107"/>
      <c r="M1" s="107"/>
      <c r="N1" s="107"/>
      <c r="O1" s="107"/>
      <c r="P1" s="74" t="s">
        <v>84</v>
      </c>
    </row>
    <row r="2" spans="1:23">
      <c r="A2" s="23" t="s">
        <v>109</v>
      </c>
    </row>
    <row r="3" spans="1:23">
      <c r="P3" s="108"/>
      <c r="Q3" s="48" t="s">
        <v>56</v>
      </c>
      <c r="R3" s="48" t="s">
        <v>57</v>
      </c>
      <c r="S3" s="48" t="s">
        <v>76</v>
      </c>
      <c r="T3" s="84"/>
      <c r="W3" s="109"/>
    </row>
    <row r="4" spans="1:23">
      <c r="A4" s="110" t="s">
        <v>24</v>
      </c>
      <c r="B4" s="148"/>
      <c r="C4" s="148"/>
      <c r="D4" s="148"/>
      <c r="E4" s="148"/>
      <c r="F4" s="148"/>
      <c r="G4" s="148"/>
      <c r="H4" s="111"/>
      <c r="I4" s="150" t="s">
        <v>2</v>
      </c>
      <c r="J4" s="145" t="s">
        <v>1</v>
      </c>
      <c r="K4" s="145"/>
      <c r="L4" s="145"/>
      <c r="M4" s="145"/>
      <c r="N4" s="145"/>
      <c r="O4" s="145"/>
      <c r="P4" s="30" t="s">
        <v>39</v>
      </c>
      <c r="Q4" s="44" t="e">
        <f ca="1">Q5/(Q5+Q6)*Q7+Q6/(Q5+Q6)*Q8*(1-Q9)</f>
        <v>#N/A</v>
      </c>
      <c r="R4" s="112" t="e">
        <f ca="1">R5/(R5+R6)*R7+R6/(R5+R6)*R8*(1-Q9)</f>
        <v>#N/A</v>
      </c>
      <c r="S4" s="113" t="e">
        <f ca="1">S5/(S5+S6)*S7+S6/(S5+S6)*S8*(1-Q9)</f>
        <v>#N/A</v>
      </c>
      <c r="W4" s="114"/>
    </row>
    <row r="5" spans="1:23">
      <c r="A5" s="110" t="s">
        <v>40</v>
      </c>
      <c r="B5" s="148"/>
      <c r="C5" s="148"/>
      <c r="D5" s="148"/>
      <c r="E5" s="148"/>
      <c r="F5" s="148"/>
      <c r="G5" s="148"/>
      <c r="H5" s="111"/>
      <c r="I5" s="150"/>
      <c r="J5" s="146" t="s">
        <v>3</v>
      </c>
      <c r="K5" s="146"/>
      <c r="L5" s="146"/>
      <c r="M5" s="146"/>
      <c r="N5" s="146"/>
      <c r="O5" s="146"/>
      <c r="P5" s="115" t="s">
        <v>18</v>
      </c>
      <c r="Q5" s="116" t="e">
        <f ca="1">'Tatsächliches Szenario'!B58</f>
        <v>#N/A</v>
      </c>
      <c r="R5" s="97" t="e">
        <f ca="1">'Kontrafaktisches Szenario'!B53</f>
        <v>#N/A</v>
      </c>
      <c r="S5" s="97" t="e">
        <f ca="1">R5</f>
        <v>#N/A</v>
      </c>
      <c r="W5" s="114"/>
    </row>
    <row r="6" spans="1:23">
      <c r="A6" s="110" t="s">
        <v>25</v>
      </c>
      <c r="B6" s="149"/>
      <c r="C6" s="149"/>
      <c r="D6" s="149"/>
      <c r="E6" s="149"/>
      <c r="F6" s="149"/>
      <c r="G6" s="149"/>
      <c r="H6" s="111"/>
      <c r="I6" s="150"/>
      <c r="J6" s="147" t="s">
        <v>4</v>
      </c>
      <c r="K6" s="147"/>
      <c r="L6" s="147"/>
      <c r="M6" s="147"/>
      <c r="N6" s="147"/>
      <c r="O6" s="147"/>
      <c r="P6" s="92" t="s">
        <v>27</v>
      </c>
      <c r="Q6" s="93" t="e">
        <f ca="1">'Tatsächliches Szenario'!B55</f>
        <v>#N/A</v>
      </c>
      <c r="R6" s="97" t="e">
        <f ca="1">'Kontrafaktisches Szenario'!B51</f>
        <v>#N/A</v>
      </c>
      <c r="S6" s="97" t="e">
        <f ca="1">R6</f>
        <v>#N/A</v>
      </c>
      <c r="W6" s="114"/>
    </row>
    <row r="7" spans="1:23" ht="18">
      <c r="A7" s="151" t="s">
        <v>96</v>
      </c>
      <c r="B7" s="152"/>
      <c r="C7" s="152"/>
      <c r="D7" s="152"/>
      <c r="E7" s="152"/>
      <c r="F7" s="153"/>
      <c r="G7" s="2"/>
      <c r="P7" s="92" t="s">
        <v>28</v>
      </c>
      <c r="Q7" s="100" t="e">
        <f>VLOOKUP(G7,P11:Q17,2,TRUE)</f>
        <v>#N/A</v>
      </c>
      <c r="R7" s="113" t="e">
        <f>VLOOKUP(G7,P11:R17,2,TRUE)</f>
        <v>#N/A</v>
      </c>
      <c r="S7" s="113" t="e">
        <f>VLOOKUP(G7,P11:R17,3,TRUE)</f>
        <v>#N/A</v>
      </c>
      <c r="W7" s="114"/>
    </row>
    <row r="8" spans="1:23" ht="18">
      <c r="A8" s="154" t="s">
        <v>97</v>
      </c>
      <c r="B8" s="154"/>
      <c r="C8" s="154"/>
      <c r="D8" s="154"/>
      <c r="E8" s="154"/>
      <c r="F8" s="154"/>
      <c r="G8" s="3"/>
      <c r="I8" s="117"/>
      <c r="J8" s="118"/>
      <c r="K8" s="118"/>
      <c r="L8" s="118"/>
      <c r="M8" s="118"/>
      <c r="N8" s="118"/>
      <c r="O8" s="118"/>
      <c r="P8" s="92" t="s">
        <v>29</v>
      </c>
      <c r="Q8" s="100">
        <f>'Tatsächliches Szenario'!C57</f>
        <v>0</v>
      </c>
      <c r="R8" s="113">
        <f>'Kontrafaktisches Szenario'!C52</f>
        <v>0</v>
      </c>
      <c r="S8" s="113">
        <f>'Kontrafaktisches Szenario'!C52</f>
        <v>0</v>
      </c>
      <c r="W8" s="114"/>
    </row>
    <row r="9" spans="1:23">
      <c r="A9" s="119"/>
      <c r="B9" s="120"/>
      <c r="C9" s="120"/>
      <c r="D9" s="120"/>
      <c r="E9" s="120"/>
      <c r="F9" s="120"/>
      <c r="I9" s="117"/>
      <c r="J9" s="118"/>
      <c r="K9" s="118"/>
      <c r="L9" s="118"/>
      <c r="M9" s="118"/>
      <c r="N9" s="118"/>
      <c r="O9" s="118"/>
      <c r="P9" s="121" t="s">
        <v>16</v>
      </c>
      <c r="Q9" s="122">
        <f>'Tatsächliches Szenario'!B16</f>
        <v>0</v>
      </c>
      <c r="R9" s="123"/>
      <c r="S9" s="123"/>
      <c r="W9" s="114"/>
    </row>
    <row r="10" spans="1:23" ht="18">
      <c r="P10" s="124" t="s">
        <v>30</v>
      </c>
      <c r="Q10" s="91" t="s">
        <v>46</v>
      </c>
      <c r="R10" s="125" t="s">
        <v>55</v>
      </c>
      <c r="S10" s="91" t="s">
        <v>45</v>
      </c>
      <c r="T10" s="125" t="s">
        <v>60</v>
      </c>
      <c r="U10" s="126" t="s">
        <v>61</v>
      </c>
      <c r="W10" s="114"/>
    </row>
    <row r="11" spans="1:23" ht="15" customHeight="1">
      <c r="I11" s="155" t="s">
        <v>17</v>
      </c>
      <c r="J11" s="127">
        <v>1</v>
      </c>
      <c r="K11" s="165" t="s">
        <v>62</v>
      </c>
      <c r="L11" s="165"/>
      <c r="M11" s="165"/>
      <c r="N11" s="165"/>
      <c r="O11" s="165"/>
      <c r="P11" s="128">
        <v>1</v>
      </c>
      <c r="Q11" s="129">
        <v>0.09</v>
      </c>
      <c r="R11" s="130">
        <v>7.7299999999999994E-2</v>
      </c>
      <c r="S11" s="92">
        <v>25</v>
      </c>
      <c r="T11" s="96">
        <v>48</v>
      </c>
      <c r="U11" s="131">
        <v>0.8</v>
      </c>
      <c r="W11" s="114"/>
    </row>
    <row r="12" spans="1:23" ht="15" customHeight="1">
      <c r="A12" s="111"/>
      <c r="I12" s="156"/>
      <c r="J12" s="127">
        <v>2</v>
      </c>
      <c r="K12" s="165" t="s">
        <v>65</v>
      </c>
      <c r="L12" s="165"/>
      <c r="M12" s="165"/>
      <c r="N12" s="165"/>
      <c r="O12" s="165"/>
      <c r="P12" s="128">
        <v>2</v>
      </c>
      <c r="Q12" s="132">
        <v>5.0700000000000002E-2</v>
      </c>
      <c r="R12" s="130">
        <v>3.5099999999999999E-2</v>
      </c>
      <c r="S12" s="133">
        <v>25</v>
      </c>
      <c r="T12" s="96">
        <v>48</v>
      </c>
      <c r="U12" s="131">
        <v>0.8</v>
      </c>
      <c r="W12" s="114"/>
    </row>
    <row r="13" spans="1:23">
      <c r="A13" s="119"/>
      <c r="I13" s="156"/>
      <c r="J13" s="127">
        <v>3</v>
      </c>
      <c r="K13" s="165" t="s">
        <v>66</v>
      </c>
      <c r="L13" s="165"/>
      <c r="M13" s="165"/>
      <c r="N13" s="165"/>
      <c r="O13" s="165"/>
      <c r="P13" s="128">
        <v>3</v>
      </c>
      <c r="Q13" s="132">
        <v>5.0700000000000002E-2</v>
      </c>
      <c r="R13" s="130">
        <v>3.5099999999999999E-2</v>
      </c>
      <c r="S13" s="133">
        <v>25</v>
      </c>
      <c r="T13" s="96">
        <v>48</v>
      </c>
      <c r="U13" s="131">
        <v>0.8</v>
      </c>
      <c r="W13" s="114"/>
    </row>
    <row r="14" spans="1:23" ht="30" customHeight="1">
      <c r="A14" s="119"/>
      <c r="I14" s="156"/>
      <c r="J14" s="127">
        <v>4</v>
      </c>
      <c r="K14" s="165" t="s">
        <v>63</v>
      </c>
      <c r="L14" s="165"/>
      <c r="M14" s="165"/>
      <c r="N14" s="165"/>
      <c r="O14" s="165"/>
      <c r="P14" s="134">
        <v>4</v>
      </c>
      <c r="Q14" s="135">
        <v>4.6399999999999997E-2</v>
      </c>
      <c r="R14" s="136">
        <v>4.6399999999999997E-2</v>
      </c>
      <c r="S14" s="133">
        <v>15</v>
      </c>
      <c r="T14" s="96">
        <v>46</v>
      </c>
      <c r="U14" s="131">
        <v>0.5</v>
      </c>
      <c r="W14" s="114"/>
    </row>
    <row r="15" spans="1:23" ht="15" customHeight="1">
      <c r="I15" s="156"/>
      <c r="J15" s="127">
        <v>5</v>
      </c>
      <c r="K15" s="165" t="s">
        <v>64</v>
      </c>
      <c r="L15" s="165"/>
      <c r="M15" s="165"/>
      <c r="N15" s="165"/>
      <c r="O15" s="165"/>
      <c r="P15" s="128">
        <v>5</v>
      </c>
      <c r="Q15" s="135">
        <v>4.6399999999999997E-2</v>
      </c>
      <c r="R15" s="136">
        <v>4.6399999999999997E-2</v>
      </c>
      <c r="S15" s="133">
        <v>20</v>
      </c>
      <c r="T15" s="96">
        <v>46</v>
      </c>
      <c r="U15" s="131">
        <v>0.5</v>
      </c>
      <c r="W15" s="114"/>
    </row>
    <row r="16" spans="1:23" ht="30" customHeight="1">
      <c r="I16" s="157"/>
      <c r="J16" s="127">
        <v>6</v>
      </c>
      <c r="K16" s="165" t="s">
        <v>67</v>
      </c>
      <c r="L16" s="165"/>
      <c r="M16" s="165"/>
      <c r="N16" s="165"/>
      <c r="O16" s="165"/>
      <c r="P16" s="128">
        <v>6</v>
      </c>
      <c r="Q16" s="137">
        <v>4.6399999999999997E-2</v>
      </c>
      <c r="R16" s="136">
        <v>4.6399999999999997E-2</v>
      </c>
      <c r="S16" s="133">
        <v>25</v>
      </c>
      <c r="T16" s="96">
        <v>43</v>
      </c>
      <c r="U16" s="131">
        <v>1</v>
      </c>
    </row>
    <row r="17" spans="1:21"/>
    <row r="18" spans="1:21">
      <c r="A18" s="27" t="s">
        <v>50</v>
      </c>
      <c r="B18" s="27"/>
      <c r="C18" s="27"/>
      <c r="D18" s="27"/>
      <c r="E18" s="27"/>
      <c r="F18" s="27"/>
      <c r="G18" s="27"/>
      <c r="H18" s="27"/>
      <c r="I18" s="27"/>
      <c r="J18" s="27"/>
      <c r="K18" s="27"/>
      <c r="L18" s="27"/>
      <c r="M18" s="27"/>
      <c r="N18" s="27"/>
      <c r="O18" s="27"/>
    </row>
    <row r="19" spans="1:21">
      <c r="P19" s="114"/>
    </row>
    <row r="20" spans="1:21" s="140" customFormat="1" ht="105" customHeight="1">
      <c r="A20" s="138" t="s">
        <v>31</v>
      </c>
      <c r="B20" s="160" t="s">
        <v>47</v>
      </c>
      <c r="C20" s="161"/>
      <c r="D20" s="161"/>
      <c r="E20" s="161"/>
      <c r="F20" s="161"/>
      <c r="G20" s="161"/>
      <c r="H20" s="161"/>
      <c r="I20" s="161"/>
      <c r="J20" s="161"/>
      <c r="K20" s="161"/>
      <c r="L20" s="161"/>
      <c r="M20" s="161"/>
      <c r="N20" s="161"/>
      <c r="O20" s="161"/>
      <c r="P20" s="139"/>
      <c r="Q20" s="23"/>
      <c r="R20" s="23"/>
      <c r="S20" s="23"/>
      <c r="T20" s="23"/>
      <c r="U20" s="23"/>
    </row>
    <row r="21" spans="1:21" s="140" customFormat="1" ht="90" customHeight="1">
      <c r="A21" s="138" t="s">
        <v>31</v>
      </c>
      <c r="B21" s="160" t="s">
        <v>59</v>
      </c>
      <c r="C21" s="160"/>
      <c r="D21" s="160"/>
      <c r="E21" s="160"/>
      <c r="F21" s="160"/>
      <c r="G21" s="160"/>
      <c r="H21" s="160"/>
      <c r="I21" s="160"/>
      <c r="J21" s="160"/>
      <c r="K21" s="160"/>
      <c r="L21" s="160"/>
      <c r="M21" s="160"/>
      <c r="N21" s="160"/>
      <c r="O21" s="160"/>
      <c r="P21" s="139"/>
      <c r="Q21" s="23"/>
      <c r="R21" s="23"/>
      <c r="S21" s="23"/>
      <c r="T21" s="23"/>
      <c r="U21" s="23"/>
    </row>
    <row r="22" spans="1:21" s="140" customFormat="1" ht="45" customHeight="1">
      <c r="A22" s="138" t="s">
        <v>31</v>
      </c>
      <c r="B22" s="160" t="s">
        <v>113</v>
      </c>
      <c r="C22" s="160"/>
      <c r="D22" s="160"/>
      <c r="E22" s="160"/>
      <c r="F22" s="160"/>
      <c r="G22" s="160"/>
      <c r="H22" s="160"/>
      <c r="I22" s="160"/>
      <c r="J22" s="160"/>
      <c r="K22" s="160"/>
      <c r="L22" s="160"/>
      <c r="M22" s="160"/>
      <c r="N22" s="160"/>
      <c r="O22" s="160"/>
      <c r="Q22" s="23"/>
      <c r="R22" s="23"/>
      <c r="S22" s="23"/>
      <c r="T22" s="23"/>
      <c r="U22" s="23"/>
    </row>
    <row r="23" spans="1:21" s="140" customFormat="1" ht="75" customHeight="1">
      <c r="A23" s="141" t="s">
        <v>31</v>
      </c>
      <c r="B23" s="158" t="s">
        <v>114</v>
      </c>
      <c r="C23" s="159"/>
      <c r="D23" s="159"/>
      <c r="E23" s="159"/>
      <c r="F23" s="159"/>
      <c r="G23" s="159"/>
      <c r="H23" s="159"/>
      <c r="I23" s="159"/>
      <c r="J23" s="159"/>
      <c r="K23" s="159"/>
      <c r="L23" s="159"/>
      <c r="M23" s="159"/>
      <c r="N23" s="159"/>
      <c r="O23" s="159"/>
      <c r="Q23" s="23"/>
      <c r="R23" s="23"/>
      <c r="S23" s="23"/>
      <c r="T23" s="23"/>
      <c r="U23" s="23"/>
    </row>
    <row r="24" spans="1:21" s="140" customFormat="1" ht="45" customHeight="1">
      <c r="A24" s="141" t="s">
        <v>31</v>
      </c>
      <c r="B24" s="162" t="s">
        <v>115</v>
      </c>
      <c r="C24" s="163"/>
      <c r="D24" s="163"/>
      <c r="E24" s="163"/>
      <c r="F24" s="163"/>
      <c r="G24" s="163"/>
      <c r="H24" s="163"/>
      <c r="I24" s="163"/>
      <c r="J24" s="163"/>
      <c r="K24" s="163"/>
      <c r="L24" s="163"/>
      <c r="M24" s="163"/>
      <c r="N24" s="163"/>
      <c r="O24" s="164"/>
    </row>
    <row r="25" spans="1:21" s="140" customFormat="1" ht="60" customHeight="1">
      <c r="A25" s="138" t="s">
        <v>31</v>
      </c>
      <c r="B25" s="160" t="s">
        <v>112</v>
      </c>
      <c r="C25" s="160"/>
      <c r="D25" s="160"/>
      <c r="E25" s="160"/>
      <c r="F25" s="160"/>
      <c r="G25" s="160"/>
      <c r="H25" s="160"/>
      <c r="I25" s="160"/>
      <c r="J25" s="160"/>
      <c r="K25" s="160"/>
      <c r="L25" s="160"/>
      <c r="M25" s="160"/>
      <c r="N25" s="160"/>
      <c r="O25" s="160"/>
    </row>
    <row r="26" spans="1:21" s="140" customFormat="1" ht="30" customHeight="1">
      <c r="A26" s="138" t="s">
        <v>31</v>
      </c>
      <c r="B26" s="162" t="s">
        <v>49</v>
      </c>
      <c r="C26" s="163"/>
      <c r="D26" s="163"/>
      <c r="E26" s="163"/>
      <c r="F26" s="163"/>
      <c r="G26" s="163"/>
      <c r="H26" s="163"/>
      <c r="I26" s="163"/>
      <c r="J26" s="163"/>
      <c r="K26" s="163"/>
      <c r="L26" s="163"/>
      <c r="M26" s="163"/>
      <c r="N26" s="163"/>
      <c r="O26" s="164"/>
    </row>
    <row r="27" spans="1:21" s="143" customFormat="1" ht="90" customHeight="1">
      <c r="A27" s="142" t="s">
        <v>44</v>
      </c>
      <c r="B27" s="160" t="s">
        <v>111</v>
      </c>
      <c r="C27" s="161"/>
      <c r="D27" s="161"/>
      <c r="E27" s="161"/>
      <c r="F27" s="161"/>
      <c r="G27" s="161"/>
      <c r="H27" s="161"/>
      <c r="I27" s="161"/>
      <c r="J27" s="161"/>
      <c r="K27" s="161"/>
      <c r="L27" s="161"/>
      <c r="M27" s="161"/>
      <c r="N27" s="161"/>
      <c r="O27" s="161"/>
    </row>
    <row r="28" spans="1:21"/>
    <row r="29" spans="1:21" hidden="1">
      <c r="A29" s="74"/>
    </row>
    <row r="30" spans="1:21" hidden="1">
      <c r="A30" s="74"/>
    </row>
    <row r="31" spans="1:21" hidden="1">
      <c r="A31" s="74"/>
    </row>
    <row r="32" spans="1:21" hidden="1">
      <c r="A32" s="74"/>
    </row>
    <row r="33" spans="1:1" hidden="1"/>
    <row r="34" spans="1:1" hidden="1"/>
    <row r="35" spans="1:1" hidden="1">
      <c r="A35" s="109"/>
    </row>
    <row r="36" spans="1:1" hidden="1">
      <c r="A36" s="114"/>
    </row>
    <row r="37" spans="1:1" hidden="1">
      <c r="A37" s="114"/>
    </row>
    <row r="38" spans="1:1" hidden="1">
      <c r="A38" s="114"/>
    </row>
    <row r="39" spans="1:1" hidden="1">
      <c r="A39" s="114"/>
    </row>
    <row r="40" spans="1:1" hidden="1">
      <c r="A40" s="114"/>
    </row>
    <row r="41" spans="1:1" hidden="1">
      <c r="A41" s="114"/>
    </row>
    <row r="42" spans="1:1" hidden="1">
      <c r="A42" s="114"/>
    </row>
    <row r="43" spans="1:1" hidden="1">
      <c r="A43" s="114"/>
    </row>
    <row r="44" spans="1:1" hidden="1">
      <c r="A44" s="144"/>
    </row>
    <row r="45" spans="1:1" hidden="1">
      <c r="A45" s="114"/>
    </row>
    <row r="46" spans="1:1" hidden="1">
      <c r="A46" s="114"/>
    </row>
    <row r="47" spans="1:1" hidden="1">
      <c r="A47" s="114"/>
    </row>
    <row r="48" spans="1:1" hidden="1"/>
    <row r="49" hidden="1"/>
  </sheetData>
  <sheetProtection algorithmName="SHA-512" hashValue="c86gp1oyyd/azBllpnDUf6A5zGYbpswtf78yeOWn0eNNvwqOFoI9EyiZRTFE/EfJ/2qZQ/HnHdj/4AHFqQuS7Q==" saltValue="RRt+6PWznwYp2pbAg+x4bA==" spinCount="100000" sheet="1" objects="1" scenarios="1"/>
  <mergeCells count="24">
    <mergeCell ref="B27:O27"/>
    <mergeCell ref="B24:O24"/>
    <mergeCell ref="K11:O11"/>
    <mergeCell ref="K12:O12"/>
    <mergeCell ref="K13:O13"/>
    <mergeCell ref="K14:O14"/>
    <mergeCell ref="B21:O21"/>
    <mergeCell ref="B22:O22"/>
    <mergeCell ref="B26:O26"/>
    <mergeCell ref="B20:O20"/>
    <mergeCell ref="K15:O15"/>
    <mergeCell ref="K16:O16"/>
    <mergeCell ref="A7:F7"/>
    <mergeCell ref="A8:F8"/>
    <mergeCell ref="I11:I16"/>
    <mergeCell ref="B23:O23"/>
    <mergeCell ref="B25:O25"/>
    <mergeCell ref="J4:O4"/>
    <mergeCell ref="J5:O5"/>
    <mergeCell ref="J6:O6"/>
    <mergeCell ref="B4:G4"/>
    <mergeCell ref="B5:G5"/>
    <mergeCell ref="B6:G6"/>
    <mergeCell ref="I4:I6"/>
  </mergeCells>
  <dataValidations count="2">
    <dataValidation type="whole" allowBlank="1" showInputMessage="1" showErrorMessage="1" errorTitle="Achtung" error="Bitte geben Sie einen gültigen Wert ein!" promptTitle="Hinweis" prompt="Bitte wählen Sie eine Vorhabenskategorie zwischen 1 und 6!" sqref="G7">
      <formula1>1</formula1>
      <formula2>6</formula2>
    </dataValidation>
    <dataValidation allowBlank="1" showInputMessage="1" showErrorMessage="1" promptTitle="Hinweis" prompt="Bitte geben Sie den maximalen Fördersatz gemäß Förderrichtlinie ein. Bei Fragen wenden Sie sich an die Bewilligungsstelle." sqref="G8"/>
  </dataValidations>
  <pageMargins left="0.7" right="0.7" top="0.78740157499999996" bottom="0.78740157499999996" header="0.3" footer="0.3"/>
  <pageSetup paperSize="9" orientation="portrait"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0"/>
  <sheetViews>
    <sheetView zoomScaleNormal="100" workbookViewId="0">
      <selection activeCell="D12" sqref="D12"/>
    </sheetView>
  </sheetViews>
  <sheetFormatPr baseColWidth="10" defaultColWidth="0" defaultRowHeight="15" zeroHeight="1"/>
  <cols>
    <col min="1" max="1" width="60.7109375" style="22" customWidth="1"/>
    <col min="2" max="2" width="13.7109375" style="22" customWidth="1"/>
    <col min="3" max="3" width="11.7109375" style="22" bestFit="1" customWidth="1"/>
    <col min="4" max="51" width="11.42578125" style="22" customWidth="1"/>
    <col min="52" max="52" width="2.7109375" style="22" customWidth="1"/>
    <col min="53" max="16384" width="11.42578125" style="22" hidden="1"/>
  </cols>
  <sheetData>
    <row r="1" spans="1:10" ht="30" customHeight="1">
      <c r="A1" s="19" t="s">
        <v>0</v>
      </c>
      <c r="B1" s="20"/>
      <c r="C1" s="20"/>
      <c r="D1" s="20"/>
      <c r="E1" s="21"/>
      <c r="F1" s="21"/>
      <c r="G1" s="21"/>
      <c r="H1" s="21"/>
      <c r="I1" s="21"/>
      <c r="J1" s="21"/>
    </row>
    <row r="2" spans="1:10" s="23" customFormat="1" ht="15" customHeight="1"/>
    <row r="3" spans="1:10">
      <c r="A3" s="24">
        <f>Deckblatt!B4</f>
        <v>0</v>
      </c>
      <c r="D3" s="150" t="s">
        <v>2</v>
      </c>
      <c r="E3" s="145" t="s">
        <v>1</v>
      </c>
      <c r="F3" s="145"/>
      <c r="G3" s="145"/>
      <c r="H3" s="145"/>
      <c r="I3" s="145"/>
      <c r="J3" s="145"/>
    </row>
    <row r="4" spans="1:10">
      <c r="A4" s="24">
        <f>Deckblatt!B5</f>
        <v>0</v>
      </c>
      <c r="D4" s="150"/>
      <c r="E4" s="146" t="s">
        <v>3</v>
      </c>
      <c r="F4" s="146"/>
      <c r="G4" s="146"/>
      <c r="H4" s="146"/>
      <c r="I4" s="146"/>
      <c r="J4" s="146"/>
    </row>
    <row r="5" spans="1:10">
      <c r="A5" s="25">
        <f>Deckblatt!B6</f>
        <v>0</v>
      </c>
      <c r="D5" s="150"/>
      <c r="E5" s="147" t="s">
        <v>4</v>
      </c>
      <c r="F5" s="147"/>
      <c r="G5" s="147"/>
      <c r="H5" s="147"/>
      <c r="I5" s="147"/>
      <c r="J5" s="147"/>
    </row>
    <row r="6" spans="1:10">
      <c r="A6" s="26" t="e">
        <f>VLOOKUP(Deckblatt!G7,Deckblatt!J11:O17,2,TRUE)</f>
        <v>#N/A</v>
      </c>
      <c r="D6" s="23"/>
      <c r="E6" s="23"/>
      <c r="F6" s="23"/>
      <c r="G6" s="23"/>
      <c r="H6" s="23"/>
      <c r="I6" s="23"/>
      <c r="J6" s="23"/>
    </row>
    <row r="7" spans="1:10"/>
    <row r="8" spans="1:10">
      <c r="A8" s="27" t="s">
        <v>6</v>
      </c>
      <c r="B8" s="28"/>
      <c r="C8" s="28"/>
      <c r="D8" s="28"/>
      <c r="E8" s="28"/>
      <c r="F8" s="28"/>
      <c r="G8" s="28"/>
      <c r="H8" s="28"/>
      <c r="I8" s="28"/>
      <c r="J8" s="28"/>
    </row>
    <row r="9" spans="1:10">
      <c r="A9" s="29"/>
    </row>
    <row r="10" spans="1:10" ht="15" customHeight="1">
      <c r="A10" s="30" t="s">
        <v>82</v>
      </c>
      <c r="B10" s="31">
        <f>Deckblatt!G7</f>
        <v>0</v>
      </c>
      <c r="D10" s="32"/>
      <c r="E10" s="33"/>
      <c r="F10" s="34"/>
      <c r="G10" s="34"/>
      <c r="H10" s="34"/>
      <c r="I10" s="34"/>
      <c r="J10" s="34"/>
    </row>
    <row r="11" spans="1:10">
      <c r="A11" s="35" t="s">
        <v>86</v>
      </c>
      <c r="B11" s="1"/>
      <c r="D11" s="32"/>
      <c r="E11" s="37"/>
      <c r="F11" s="38"/>
      <c r="G11" s="38"/>
      <c r="H11" s="38"/>
      <c r="I11" s="38"/>
      <c r="J11" s="38"/>
    </row>
    <row r="12" spans="1:10">
      <c r="A12" s="35" t="s">
        <v>21</v>
      </c>
      <c r="B12" s="1"/>
      <c r="D12" s="32"/>
      <c r="E12" s="33"/>
      <c r="F12" s="34"/>
      <c r="G12" s="34"/>
      <c r="H12" s="34"/>
      <c r="I12" s="34"/>
      <c r="J12" s="34"/>
    </row>
    <row r="13" spans="1:10">
      <c r="A13" s="40" t="s">
        <v>83</v>
      </c>
      <c r="B13" s="36" t="e">
        <f>B12+B14</f>
        <v>#N/A</v>
      </c>
      <c r="D13" s="32"/>
      <c r="E13" s="33"/>
      <c r="F13" s="34"/>
      <c r="G13" s="34"/>
      <c r="H13" s="34"/>
      <c r="I13" s="34"/>
      <c r="J13" s="34"/>
    </row>
    <row r="14" spans="1:10">
      <c r="A14" s="82" t="s">
        <v>110</v>
      </c>
      <c r="B14" s="4" t="e">
        <f>VLOOKUP(Deckblatt!G7,Deckblatt!P11:S16,4,TRUE)</f>
        <v>#N/A</v>
      </c>
      <c r="C14" s="39"/>
      <c r="D14" s="32"/>
      <c r="E14" s="33"/>
      <c r="F14" s="34"/>
      <c r="G14" s="34"/>
      <c r="H14" s="34"/>
      <c r="I14" s="34"/>
      <c r="J14" s="34"/>
    </row>
    <row r="15" spans="1:10">
      <c r="A15" s="35" t="s">
        <v>5</v>
      </c>
      <c r="B15" s="5" t="e">
        <f ca="1">Deckblatt!Q4</f>
        <v>#N/A</v>
      </c>
      <c r="C15" s="39"/>
      <c r="D15" s="41"/>
      <c r="E15" s="42"/>
      <c r="F15" s="34"/>
      <c r="G15" s="34"/>
      <c r="H15" s="34"/>
      <c r="I15" s="34"/>
      <c r="J15" s="34"/>
    </row>
    <row r="16" spans="1:10">
      <c r="A16" s="43" t="s">
        <v>16</v>
      </c>
      <c r="B16" s="6"/>
      <c r="C16" s="83"/>
      <c r="D16" s="46"/>
    </row>
    <row r="17" spans="1:51">
      <c r="A17" s="47"/>
      <c r="B17" s="33"/>
    </row>
    <row r="18" spans="1:51"/>
    <row r="19" spans="1:51">
      <c r="A19" s="27" t="s">
        <v>7</v>
      </c>
      <c r="B19" s="28"/>
      <c r="C19" s="28"/>
      <c r="D19" s="28"/>
      <c r="E19" s="28"/>
      <c r="F19" s="28"/>
      <c r="G19" s="28"/>
      <c r="H19" s="28"/>
      <c r="I19" s="28"/>
      <c r="J19" s="28"/>
    </row>
    <row r="20" spans="1:51"/>
    <row r="21" spans="1:51">
      <c r="A21" s="30"/>
      <c r="B21" s="48" t="s">
        <v>8</v>
      </c>
      <c r="C21" s="31">
        <f>B11</f>
        <v>0</v>
      </c>
      <c r="D21" s="31" t="e">
        <f>IF($C21+COLUMN(D21)-COLUMN($C21)&lt;=$B$13,$C21+COLUMN(D21)-COLUMN($C21),"")</f>
        <v>#N/A</v>
      </c>
      <c r="E21" s="31" t="e">
        <f>IF($C21+COLUMN(E21)-COLUMN($C21)&lt;=$B$13,$C21+COLUMN(E21)-COLUMN($C21),"")</f>
        <v>#N/A</v>
      </c>
      <c r="F21" s="31" t="e">
        <f t="shared" ref="F21:O21" si="0">IF($C21+COLUMN(F21)-COLUMN($C21)&lt;=$B$13,$C21+COLUMN(F21)-COLUMN($C21),"")</f>
        <v>#N/A</v>
      </c>
      <c r="G21" s="31" t="e">
        <f t="shared" si="0"/>
        <v>#N/A</v>
      </c>
      <c r="H21" s="31" t="e">
        <f t="shared" si="0"/>
        <v>#N/A</v>
      </c>
      <c r="I21" s="31" t="e">
        <f t="shared" si="0"/>
        <v>#N/A</v>
      </c>
      <c r="J21" s="31" t="e">
        <f t="shared" si="0"/>
        <v>#N/A</v>
      </c>
      <c r="K21" s="31" t="e">
        <f t="shared" si="0"/>
        <v>#N/A</v>
      </c>
      <c r="L21" s="31" t="e">
        <f t="shared" si="0"/>
        <v>#N/A</v>
      </c>
      <c r="M21" s="31" t="e">
        <f t="shared" si="0"/>
        <v>#N/A</v>
      </c>
      <c r="N21" s="31" t="e">
        <f t="shared" si="0"/>
        <v>#N/A</v>
      </c>
      <c r="O21" s="31" t="e">
        <f t="shared" si="0"/>
        <v>#N/A</v>
      </c>
      <c r="P21" s="31" t="e">
        <f>IF($C21+COLUMN(P21)-COLUMN($C21)&lt;=$B$13,$C21+COLUMN(P21)-COLUMN($C21),"")</f>
        <v>#N/A</v>
      </c>
      <c r="Q21" s="31" t="e">
        <f>IF($C21+COLUMN(Q21)-COLUMN($C21)&lt;=$B$13,$C21+COLUMN(Q21)-COLUMN($C21),"")</f>
        <v>#N/A</v>
      </c>
      <c r="R21" s="31" t="e">
        <f t="shared" ref="R21:U21" si="1">IF($C21+COLUMN(R21)-COLUMN($C21)&lt;=$B$13,$C21+COLUMN(R21)-COLUMN($C21),"")</f>
        <v>#N/A</v>
      </c>
      <c r="S21" s="31" t="e">
        <f t="shared" si="1"/>
        <v>#N/A</v>
      </c>
      <c r="T21" s="31" t="e">
        <f t="shared" si="1"/>
        <v>#N/A</v>
      </c>
      <c r="U21" s="31" t="e">
        <f t="shared" si="1"/>
        <v>#N/A</v>
      </c>
      <c r="V21" s="31" t="e">
        <f>IF($C21+COLUMN(V21)-COLUMN($C21)&lt;=$B$13,$C21+COLUMN(V21)-COLUMN($C21),"")</f>
        <v>#N/A</v>
      </c>
      <c r="W21" s="31" t="e">
        <f>IF($C21+COLUMN(W21)-COLUMN($C21)&lt;=$B$13,$C21+COLUMN(W21)-COLUMN($C21),"")</f>
        <v>#N/A</v>
      </c>
      <c r="X21" s="31" t="e">
        <f t="shared" ref="X21:Y21" si="2">IF($C21+COLUMN(X21)-COLUMN($C21)&lt;=$B$13,$C21+COLUMN(X21)-COLUMN($C21),"")</f>
        <v>#N/A</v>
      </c>
      <c r="Y21" s="31" t="e">
        <f t="shared" si="2"/>
        <v>#N/A</v>
      </c>
      <c r="Z21" s="31" t="e">
        <f>IF($C21+COLUMN(Z21)-COLUMN($C21)&lt;=$B$13,$C21+COLUMN(Z21)-COLUMN($C21),"")</f>
        <v>#N/A</v>
      </c>
      <c r="AA21" s="31" t="e">
        <f>IF($C21+COLUMN(AA21)-COLUMN($C21)&lt;=$B$13,$C21+COLUMN(AA21)-COLUMN($C21),"")</f>
        <v>#N/A</v>
      </c>
      <c r="AB21" s="31" t="e">
        <f t="shared" ref="AB21:AY21" si="3">IF($C21+COLUMN(AB21)-COLUMN($C21)&lt;=$B$13,$C21+COLUMN(AB21)-COLUMN($C21),"")</f>
        <v>#N/A</v>
      </c>
      <c r="AC21" s="31" t="e">
        <f t="shared" si="3"/>
        <v>#N/A</v>
      </c>
      <c r="AD21" s="31" t="e">
        <f t="shared" si="3"/>
        <v>#N/A</v>
      </c>
      <c r="AE21" s="31" t="e">
        <f t="shared" si="3"/>
        <v>#N/A</v>
      </c>
      <c r="AF21" s="31" t="e">
        <f t="shared" si="3"/>
        <v>#N/A</v>
      </c>
      <c r="AG21" s="31" t="e">
        <f t="shared" si="3"/>
        <v>#N/A</v>
      </c>
      <c r="AH21" s="31" t="e">
        <f t="shared" si="3"/>
        <v>#N/A</v>
      </c>
      <c r="AI21" s="31" t="e">
        <f t="shared" si="3"/>
        <v>#N/A</v>
      </c>
      <c r="AJ21" s="31" t="e">
        <f t="shared" si="3"/>
        <v>#N/A</v>
      </c>
      <c r="AK21" s="31" t="e">
        <f t="shared" si="3"/>
        <v>#N/A</v>
      </c>
      <c r="AL21" s="31" t="e">
        <f t="shared" si="3"/>
        <v>#N/A</v>
      </c>
      <c r="AM21" s="31" t="e">
        <f t="shared" si="3"/>
        <v>#N/A</v>
      </c>
      <c r="AN21" s="31" t="e">
        <f t="shared" si="3"/>
        <v>#N/A</v>
      </c>
      <c r="AO21" s="31" t="e">
        <f t="shared" si="3"/>
        <v>#N/A</v>
      </c>
      <c r="AP21" s="31" t="e">
        <f t="shared" si="3"/>
        <v>#N/A</v>
      </c>
      <c r="AQ21" s="31" t="e">
        <f t="shared" si="3"/>
        <v>#N/A</v>
      </c>
      <c r="AR21" s="31" t="e">
        <f t="shared" si="3"/>
        <v>#N/A</v>
      </c>
      <c r="AS21" s="31" t="e">
        <f t="shared" si="3"/>
        <v>#N/A</v>
      </c>
      <c r="AT21" s="31" t="e">
        <f t="shared" si="3"/>
        <v>#N/A</v>
      </c>
      <c r="AU21" s="31" t="e">
        <f t="shared" si="3"/>
        <v>#N/A</v>
      </c>
      <c r="AV21" s="31" t="e">
        <f t="shared" si="3"/>
        <v>#N/A</v>
      </c>
      <c r="AW21" s="31" t="e">
        <f t="shared" si="3"/>
        <v>#N/A</v>
      </c>
      <c r="AX21" s="31" t="e">
        <f t="shared" si="3"/>
        <v>#N/A</v>
      </c>
      <c r="AY21" s="31" t="e">
        <f t="shared" si="3"/>
        <v>#N/A</v>
      </c>
    </row>
    <row r="22" spans="1:51">
      <c r="A22" s="80"/>
    </row>
    <row r="23" spans="1:51">
      <c r="A23" s="27" t="s">
        <v>11</v>
      </c>
    </row>
    <row r="24" spans="1:51">
      <c r="A24" s="84" t="s">
        <v>87</v>
      </c>
    </row>
    <row r="25" spans="1:51">
      <c r="A25" s="50" t="s">
        <v>68</v>
      </c>
      <c r="B25" s="51" t="e">
        <f t="shared" ref="B25:B35" ca="1" si="4">SUM(OFFSET(C25,0,0,1,B$13-B$11+1))</f>
        <v>#N/A</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c r="A26" s="50" t="s">
        <v>69</v>
      </c>
      <c r="B26" s="51" t="e">
        <f t="shared" ca="1" si="4"/>
        <v>#N/A</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c r="A27" s="50" t="s">
        <v>41</v>
      </c>
      <c r="B27" s="51" t="e">
        <f t="shared" ca="1" si="4"/>
        <v>#N/A</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c r="A28" s="52" t="s">
        <v>70</v>
      </c>
      <c r="B28" s="51" t="e">
        <f t="shared" ca="1" si="4"/>
        <v>#N/A</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c r="A29" s="85" t="s">
        <v>98</v>
      </c>
      <c r="B29" s="51" t="e">
        <f ca="1">SUM(OFFSET(C29,0,0,1,B$13-B$11+1))</f>
        <v>#N/A</v>
      </c>
      <c r="C29" s="86">
        <f>IF(C$21="","",IFERROR(0.07*SUM(C25:C28),""))</f>
        <v>0</v>
      </c>
      <c r="D29" s="86" t="e">
        <f t="shared" ref="D29:J29" si="5">IF(D$21="","",IFERROR(0.07*SUM(D25:D28),""))</f>
        <v>#N/A</v>
      </c>
      <c r="E29" s="86" t="e">
        <f t="shared" si="5"/>
        <v>#N/A</v>
      </c>
      <c r="F29" s="86" t="e">
        <f t="shared" si="5"/>
        <v>#N/A</v>
      </c>
      <c r="G29" s="86" t="e">
        <f t="shared" si="5"/>
        <v>#N/A</v>
      </c>
      <c r="H29" s="86" t="e">
        <f t="shared" si="5"/>
        <v>#N/A</v>
      </c>
      <c r="I29" s="86" t="e">
        <f t="shared" si="5"/>
        <v>#N/A</v>
      </c>
      <c r="J29" s="86" t="e">
        <f t="shared" si="5"/>
        <v>#N/A</v>
      </c>
      <c r="K29" s="86" t="e">
        <f t="shared" ref="K29" si="6">IF(K$21="","",IFERROR(0.07*SUM(K25:K28),""))</f>
        <v>#N/A</v>
      </c>
      <c r="L29" s="86" t="e">
        <f t="shared" ref="L29" si="7">IF(L$21="","",IFERROR(0.07*SUM(L25:L28),""))</f>
        <v>#N/A</v>
      </c>
      <c r="M29" s="86" t="e">
        <f t="shared" ref="M29" si="8">IF(M$21="","",IFERROR(0.07*SUM(M25:M28),""))</f>
        <v>#N/A</v>
      </c>
      <c r="N29" s="86" t="e">
        <f t="shared" ref="N29" si="9">IF(N$21="","",IFERROR(0.07*SUM(N25:N28),""))</f>
        <v>#N/A</v>
      </c>
      <c r="O29" s="86" t="e">
        <f t="shared" ref="O29" si="10">IF(O$21="","",IFERROR(0.07*SUM(O25:O28),""))</f>
        <v>#N/A</v>
      </c>
      <c r="P29" s="86" t="e">
        <f t="shared" ref="P29:Q29" si="11">IF(P$21="","",IFERROR(0.07*SUM(P25:P28),""))</f>
        <v>#N/A</v>
      </c>
      <c r="Q29" s="86" t="e">
        <f t="shared" si="11"/>
        <v>#N/A</v>
      </c>
      <c r="R29" s="86" t="e">
        <f t="shared" ref="R29" si="12">IF(R$21="","",IFERROR(0.07*SUM(R25:R28),""))</f>
        <v>#N/A</v>
      </c>
      <c r="S29" s="86" t="e">
        <f t="shared" ref="S29" si="13">IF(S$21="","",IFERROR(0.07*SUM(S25:S28),""))</f>
        <v>#N/A</v>
      </c>
      <c r="T29" s="86" t="e">
        <f t="shared" ref="T29" si="14">IF(T$21="","",IFERROR(0.07*SUM(T25:T28),""))</f>
        <v>#N/A</v>
      </c>
      <c r="U29" s="86" t="e">
        <f t="shared" ref="U29" si="15">IF(U$21="","",IFERROR(0.07*SUM(U25:U28),""))</f>
        <v>#N/A</v>
      </c>
      <c r="V29" s="86" t="e">
        <f t="shared" ref="V29" si="16">IF(V$21="","",IFERROR(0.07*SUM(V25:V28),""))</f>
        <v>#N/A</v>
      </c>
      <c r="W29" s="86" t="e">
        <f t="shared" ref="W29:X29" si="17">IF(W$21="","",IFERROR(0.07*SUM(W25:W28),""))</f>
        <v>#N/A</v>
      </c>
      <c r="X29" s="86" t="e">
        <f t="shared" si="17"/>
        <v>#N/A</v>
      </c>
      <c r="Y29" s="86" t="e">
        <f t="shared" ref="Y29" si="18">IF(Y$21="","",IFERROR(0.07*SUM(Y25:Y28),""))</f>
        <v>#N/A</v>
      </c>
      <c r="Z29" s="86" t="e">
        <f t="shared" ref="Z29" si="19">IF(Z$21="","",IFERROR(0.07*SUM(Z25:Z28),""))</f>
        <v>#N/A</v>
      </c>
      <c r="AA29" s="86" t="e">
        <f t="shared" ref="AA29" si="20">IF(AA$21="","",IFERROR(0.07*SUM(AA25:AA28),""))</f>
        <v>#N/A</v>
      </c>
      <c r="AB29" s="86" t="e">
        <f t="shared" ref="AB29" si="21">IF(AB$21="","",IFERROR(0.07*SUM(AB25:AB28),""))</f>
        <v>#N/A</v>
      </c>
      <c r="AC29" s="86" t="e">
        <f t="shared" ref="AC29" si="22">IF(AC$21="","",IFERROR(0.07*SUM(AC25:AC28),""))</f>
        <v>#N/A</v>
      </c>
      <c r="AD29" s="86" t="e">
        <f t="shared" ref="AD29:AE29" si="23">IF(AD$21="","",IFERROR(0.07*SUM(AD25:AD28),""))</f>
        <v>#N/A</v>
      </c>
      <c r="AE29" s="86" t="e">
        <f t="shared" si="23"/>
        <v>#N/A</v>
      </c>
      <c r="AF29" s="86" t="e">
        <f t="shared" ref="AF29" si="24">IF(AF$21="","",IFERROR(0.07*SUM(AF25:AF28),""))</f>
        <v>#N/A</v>
      </c>
      <c r="AG29" s="86" t="e">
        <f t="shared" ref="AG29" si="25">IF(AG$21="","",IFERROR(0.07*SUM(AG25:AG28),""))</f>
        <v>#N/A</v>
      </c>
      <c r="AH29" s="86" t="e">
        <f t="shared" ref="AH29" si="26">IF(AH$21="","",IFERROR(0.07*SUM(AH25:AH28),""))</f>
        <v>#N/A</v>
      </c>
      <c r="AI29" s="86" t="e">
        <f t="shared" ref="AI29" si="27">IF(AI$21="","",IFERROR(0.07*SUM(AI25:AI28),""))</f>
        <v>#N/A</v>
      </c>
      <c r="AJ29" s="86" t="e">
        <f t="shared" ref="AJ29" si="28">IF(AJ$21="","",IFERROR(0.07*SUM(AJ25:AJ28),""))</f>
        <v>#N/A</v>
      </c>
      <c r="AK29" s="86" t="e">
        <f t="shared" ref="AK29:AL29" si="29">IF(AK$21="","",IFERROR(0.07*SUM(AK25:AK28),""))</f>
        <v>#N/A</v>
      </c>
      <c r="AL29" s="86" t="e">
        <f t="shared" si="29"/>
        <v>#N/A</v>
      </c>
      <c r="AM29" s="86" t="e">
        <f t="shared" ref="AM29" si="30">IF(AM$21="","",IFERROR(0.07*SUM(AM25:AM28),""))</f>
        <v>#N/A</v>
      </c>
      <c r="AN29" s="86" t="e">
        <f t="shared" ref="AN29" si="31">IF(AN$21="","",IFERROR(0.07*SUM(AN25:AN28),""))</f>
        <v>#N/A</v>
      </c>
      <c r="AO29" s="86" t="e">
        <f t="shared" ref="AO29" si="32">IF(AO$21="","",IFERROR(0.07*SUM(AO25:AO28),""))</f>
        <v>#N/A</v>
      </c>
      <c r="AP29" s="86" t="e">
        <f t="shared" ref="AP29" si="33">IF(AP$21="","",IFERROR(0.07*SUM(AP25:AP28),""))</f>
        <v>#N/A</v>
      </c>
      <c r="AQ29" s="86" t="e">
        <f t="shared" ref="AQ29" si="34">IF(AQ$21="","",IFERROR(0.07*SUM(AQ25:AQ28),""))</f>
        <v>#N/A</v>
      </c>
      <c r="AR29" s="86" t="e">
        <f t="shared" ref="AR29:AS29" si="35">IF(AR$21="","",IFERROR(0.07*SUM(AR25:AR28),""))</f>
        <v>#N/A</v>
      </c>
      <c r="AS29" s="86" t="e">
        <f t="shared" si="35"/>
        <v>#N/A</v>
      </c>
      <c r="AT29" s="86" t="e">
        <f t="shared" ref="AT29" si="36">IF(AT$21="","",IFERROR(0.07*SUM(AT25:AT28),""))</f>
        <v>#N/A</v>
      </c>
      <c r="AU29" s="86" t="e">
        <f t="shared" ref="AU29" si="37">IF(AU$21="","",IFERROR(0.07*SUM(AU25:AU28),""))</f>
        <v>#N/A</v>
      </c>
      <c r="AV29" s="86" t="e">
        <f t="shared" ref="AV29" si="38">IF(AV$21="","",IFERROR(0.07*SUM(AV25:AV28),""))</f>
        <v>#N/A</v>
      </c>
      <c r="AW29" s="86" t="e">
        <f t="shared" ref="AW29" si="39">IF(AW$21="","",IFERROR(0.07*SUM(AW25:AW28),""))</f>
        <v>#N/A</v>
      </c>
      <c r="AX29" s="86" t="e">
        <f t="shared" ref="AX29" si="40">IF(AX$21="","",IFERROR(0.07*SUM(AX25:AX28),""))</f>
        <v>#N/A</v>
      </c>
      <c r="AY29" s="86" t="e">
        <f t="shared" ref="AY29" si="41">IF(AY$21="","",IFERROR(0.07*SUM(AY25:AY28),""))</f>
        <v>#N/A</v>
      </c>
    </row>
    <row r="30" spans="1:51" s="23" customFormat="1">
      <c r="A30" s="57" t="s">
        <v>88</v>
      </c>
    </row>
    <row r="31" spans="1:51">
      <c r="A31" s="50" t="s">
        <v>99</v>
      </c>
      <c r="B31" s="51" t="e">
        <f t="shared" ca="1" si="4"/>
        <v>#N/A</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spans="1:51">
      <c r="A32" s="50" t="s">
        <v>100</v>
      </c>
      <c r="B32" s="53" t="e">
        <f ca="1">SUM(OFFSET(C32,0,0,1,B$13-B$11+1))</f>
        <v>#N/A</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c r="A33" s="50" t="s">
        <v>101</v>
      </c>
      <c r="B33" s="53" t="e">
        <f ca="1">SUM(OFFSET(C33,0,0,1,B$13-B$11+1))</f>
        <v>#N/A</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c r="A34" s="52" t="s">
        <v>102</v>
      </c>
      <c r="B34" s="51" t="e">
        <f t="shared" ca="1" si="4"/>
        <v>#N/A</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row r="35" spans="1:51">
      <c r="A35" s="50" t="s">
        <v>103</v>
      </c>
      <c r="B35" s="51" t="e">
        <f t="shared" ca="1" si="4"/>
        <v>#N/A</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row>
    <row r="36" spans="1:51" s="23" customFormat="1">
      <c r="A36" s="54" t="s">
        <v>58</v>
      </c>
      <c r="C36" s="9"/>
      <c r="D36" s="39"/>
    </row>
    <row r="37" spans="1:51">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row>
    <row r="38" spans="1:51">
      <c r="A38" s="57" t="s">
        <v>9</v>
      </c>
      <c r="B38" s="51" t="e">
        <f ca="1">SUM(OFFSET(C38,0,0,1,B$13-B$11+1))</f>
        <v>#N/A</v>
      </c>
      <c r="C38" s="58">
        <f t="shared" ref="C38:AH38" si="42">IF(C$21="","",IFERROR(SUM(C25:C35),""))</f>
        <v>0</v>
      </c>
      <c r="D38" s="58" t="e">
        <f t="shared" si="42"/>
        <v>#N/A</v>
      </c>
      <c r="E38" s="58" t="e">
        <f t="shared" si="42"/>
        <v>#N/A</v>
      </c>
      <c r="F38" s="58" t="e">
        <f t="shared" si="42"/>
        <v>#N/A</v>
      </c>
      <c r="G38" s="58" t="e">
        <f t="shared" si="42"/>
        <v>#N/A</v>
      </c>
      <c r="H38" s="58" t="e">
        <f t="shared" si="42"/>
        <v>#N/A</v>
      </c>
      <c r="I38" s="58" t="e">
        <f t="shared" si="42"/>
        <v>#N/A</v>
      </c>
      <c r="J38" s="58" t="e">
        <f t="shared" si="42"/>
        <v>#N/A</v>
      </c>
      <c r="K38" s="58" t="e">
        <f t="shared" si="42"/>
        <v>#N/A</v>
      </c>
      <c r="L38" s="58" t="e">
        <f t="shared" si="42"/>
        <v>#N/A</v>
      </c>
      <c r="M38" s="58" t="e">
        <f t="shared" si="42"/>
        <v>#N/A</v>
      </c>
      <c r="N38" s="58" t="e">
        <f t="shared" si="42"/>
        <v>#N/A</v>
      </c>
      <c r="O38" s="58" t="e">
        <f t="shared" si="42"/>
        <v>#N/A</v>
      </c>
      <c r="P38" s="58" t="e">
        <f t="shared" si="42"/>
        <v>#N/A</v>
      </c>
      <c r="Q38" s="58" t="e">
        <f t="shared" si="42"/>
        <v>#N/A</v>
      </c>
      <c r="R38" s="58" t="e">
        <f t="shared" si="42"/>
        <v>#N/A</v>
      </c>
      <c r="S38" s="58" t="e">
        <f t="shared" si="42"/>
        <v>#N/A</v>
      </c>
      <c r="T38" s="58" t="e">
        <f t="shared" si="42"/>
        <v>#N/A</v>
      </c>
      <c r="U38" s="58" t="e">
        <f t="shared" si="42"/>
        <v>#N/A</v>
      </c>
      <c r="V38" s="58" t="e">
        <f t="shared" si="42"/>
        <v>#N/A</v>
      </c>
      <c r="W38" s="58" t="e">
        <f t="shared" si="42"/>
        <v>#N/A</v>
      </c>
      <c r="X38" s="58" t="e">
        <f t="shared" si="42"/>
        <v>#N/A</v>
      </c>
      <c r="Y38" s="58" t="e">
        <f t="shared" si="42"/>
        <v>#N/A</v>
      </c>
      <c r="Z38" s="58" t="e">
        <f t="shared" si="42"/>
        <v>#N/A</v>
      </c>
      <c r="AA38" s="58" t="e">
        <f t="shared" si="42"/>
        <v>#N/A</v>
      </c>
      <c r="AB38" s="58" t="e">
        <f t="shared" si="42"/>
        <v>#N/A</v>
      </c>
      <c r="AC38" s="58" t="e">
        <f t="shared" si="42"/>
        <v>#N/A</v>
      </c>
      <c r="AD38" s="58" t="e">
        <f t="shared" si="42"/>
        <v>#N/A</v>
      </c>
      <c r="AE38" s="58" t="e">
        <f t="shared" si="42"/>
        <v>#N/A</v>
      </c>
      <c r="AF38" s="58" t="e">
        <f t="shared" si="42"/>
        <v>#N/A</v>
      </c>
      <c r="AG38" s="58" t="e">
        <f t="shared" si="42"/>
        <v>#N/A</v>
      </c>
      <c r="AH38" s="58" t="e">
        <f t="shared" si="42"/>
        <v>#N/A</v>
      </c>
      <c r="AI38" s="58" t="e">
        <f t="shared" ref="AI38:AY38" si="43">IF(AI$21="","",IFERROR(SUM(AI25:AI35),""))</f>
        <v>#N/A</v>
      </c>
      <c r="AJ38" s="58" t="e">
        <f t="shared" si="43"/>
        <v>#N/A</v>
      </c>
      <c r="AK38" s="58" t="e">
        <f t="shared" si="43"/>
        <v>#N/A</v>
      </c>
      <c r="AL38" s="58" t="e">
        <f t="shared" si="43"/>
        <v>#N/A</v>
      </c>
      <c r="AM38" s="58" t="e">
        <f t="shared" si="43"/>
        <v>#N/A</v>
      </c>
      <c r="AN38" s="58" t="e">
        <f t="shared" si="43"/>
        <v>#N/A</v>
      </c>
      <c r="AO38" s="58" t="e">
        <f t="shared" si="43"/>
        <v>#N/A</v>
      </c>
      <c r="AP38" s="58" t="e">
        <f t="shared" si="43"/>
        <v>#N/A</v>
      </c>
      <c r="AQ38" s="58" t="e">
        <f t="shared" si="43"/>
        <v>#N/A</v>
      </c>
      <c r="AR38" s="58" t="e">
        <f t="shared" si="43"/>
        <v>#N/A</v>
      </c>
      <c r="AS38" s="58" t="e">
        <f t="shared" si="43"/>
        <v>#N/A</v>
      </c>
      <c r="AT38" s="58" t="e">
        <f t="shared" si="43"/>
        <v>#N/A</v>
      </c>
      <c r="AU38" s="58" t="e">
        <f t="shared" si="43"/>
        <v>#N/A</v>
      </c>
      <c r="AV38" s="58" t="e">
        <f t="shared" si="43"/>
        <v>#N/A</v>
      </c>
      <c r="AW38" s="58" t="e">
        <f t="shared" si="43"/>
        <v>#N/A</v>
      </c>
      <c r="AX38" s="58" t="e">
        <f t="shared" si="43"/>
        <v>#N/A</v>
      </c>
      <c r="AY38" s="58" t="e">
        <f t="shared" si="43"/>
        <v>#N/A</v>
      </c>
    </row>
    <row r="39" spans="1:51">
      <c r="A39" s="57" t="s">
        <v>72</v>
      </c>
      <c r="B39" s="53" t="e">
        <f ca="1">SUM(OFFSET(C39,0,0,1,B$13-B$11+1))</f>
        <v>#N/A</v>
      </c>
      <c r="C39" s="58">
        <f>IF(C$21="","",IFERROR(SUM(C25:C29,),""))</f>
        <v>0</v>
      </c>
      <c r="D39" s="58" t="e">
        <f t="shared" ref="D39:AY39" si="44">IF(D$21="","",IFERROR(SUM(D25:D29,),""))</f>
        <v>#N/A</v>
      </c>
      <c r="E39" s="58" t="e">
        <f t="shared" si="44"/>
        <v>#N/A</v>
      </c>
      <c r="F39" s="58" t="e">
        <f t="shared" si="44"/>
        <v>#N/A</v>
      </c>
      <c r="G39" s="58" t="e">
        <f t="shared" si="44"/>
        <v>#N/A</v>
      </c>
      <c r="H39" s="58" t="e">
        <f t="shared" si="44"/>
        <v>#N/A</v>
      </c>
      <c r="I39" s="58" t="e">
        <f t="shared" si="44"/>
        <v>#N/A</v>
      </c>
      <c r="J39" s="58" t="e">
        <f t="shared" si="44"/>
        <v>#N/A</v>
      </c>
      <c r="K39" s="58" t="e">
        <f t="shared" si="44"/>
        <v>#N/A</v>
      </c>
      <c r="L39" s="58" t="e">
        <f t="shared" si="44"/>
        <v>#N/A</v>
      </c>
      <c r="M39" s="58" t="e">
        <f t="shared" si="44"/>
        <v>#N/A</v>
      </c>
      <c r="N39" s="58" t="e">
        <f t="shared" si="44"/>
        <v>#N/A</v>
      </c>
      <c r="O39" s="58" t="e">
        <f t="shared" si="44"/>
        <v>#N/A</v>
      </c>
      <c r="P39" s="58" t="e">
        <f t="shared" si="44"/>
        <v>#N/A</v>
      </c>
      <c r="Q39" s="58" t="e">
        <f t="shared" si="44"/>
        <v>#N/A</v>
      </c>
      <c r="R39" s="58" t="e">
        <f t="shared" si="44"/>
        <v>#N/A</v>
      </c>
      <c r="S39" s="58" t="e">
        <f t="shared" si="44"/>
        <v>#N/A</v>
      </c>
      <c r="T39" s="58" t="e">
        <f t="shared" si="44"/>
        <v>#N/A</v>
      </c>
      <c r="U39" s="58" t="e">
        <f t="shared" si="44"/>
        <v>#N/A</v>
      </c>
      <c r="V39" s="58" t="e">
        <f t="shared" si="44"/>
        <v>#N/A</v>
      </c>
      <c r="W39" s="58" t="e">
        <f t="shared" si="44"/>
        <v>#N/A</v>
      </c>
      <c r="X39" s="58" t="e">
        <f t="shared" si="44"/>
        <v>#N/A</v>
      </c>
      <c r="Y39" s="58" t="e">
        <f t="shared" si="44"/>
        <v>#N/A</v>
      </c>
      <c r="Z39" s="58" t="e">
        <f t="shared" si="44"/>
        <v>#N/A</v>
      </c>
      <c r="AA39" s="58" t="e">
        <f t="shared" si="44"/>
        <v>#N/A</v>
      </c>
      <c r="AB39" s="58" t="e">
        <f t="shared" si="44"/>
        <v>#N/A</v>
      </c>
      <c r="AC39" s="58" t="e">
        <f t="shared" si="44"/>
        <v>#N/A</v>
      </c>
      <c r="AD39" s="58" t="e">
        <f t="shared" si="44"/>
        <v>#N/A</v>
      </c>
      <c r="AE39" s="58" t="e">
        <f t="shared" si="44"/>
        <v>#N/A</v>
      </c>
      <c r="AF39" s="58" t="e">
        <f t="shared" si="44"/>
        <v>#N/A</v>
      </c>
      <c r="AG39" s="58" t="e">
        <f t="shared" si="44"/>
        <v>#N/A</v>
      </c>
      <c r="AH39" s="58" t="e">
        <f t="shared" si="44"/>
        <v>#N/A</v>
      </c>
      <c r="AI39" s="58" t="e">
        <f t="shared" si="44"/>
        <v>#N/A</v>
      </c>
      <c r="AJ39" s="58" t="e">
        <f t="shared" si="44"/>
        <v>#N/A</v>
      </c>
      <c r="AK39" s="58" t="e">
        <f t="shared" si="44"/>
        <v>#N/A</v>
      </c>
      <c r="AL39" s="58" t="e">
        <f t="shared" si="44"/>
        <v>#N/A</v>
      </c>
      <c r="AM39" s="58" t="e">
        <f t="shared" si="44"/>
        <v>#N/A</v>
      </c>
      <c r="AN39" s="58" t="e">
        <f t="shared" si="44"/>
        <v>#N/A</v>
      </c>
      <c r="AO39" s="58" t="e">
        <f t="shared" si="44"/>
        <v>#N/A</v>
      </c>
      <c r="AP39" s="58" t="e">
        <f t="shared" si="44"/>
        <v>#N/A</v>
      </c>
      <c r="AQ39" s="58" t="e">
        <f t="shared" si="44"/>
        <v>#N/A</v>
      </c>
      <c r="AR39" s="58" t="e">
        <f t="shared" si="44"/>
        <v>#N/A</v>
      </c>
      <c r="AS39" s="58" t="e">
        <f t="shared" si="44"/>
        <v>#N/A</v>
      </c>
      <c r="AT39" s="58" t="e">
        <f t="shared" si="44"/>
        <v>#N/A</v>
      </c>
      <c r="AU39" s="58" t="e">
        <f t="shared" si="44"/>
        <v>#N/A</v>
      </c>
      <c r="AV39" s="58" t="e">
        <f t="shared" si="44"/>
        <v>#N/A</v>
      </c>
      <c r="AW39" s="58" t="e">
        <f t="shared" si="44"/>
        <v>#N/A</v>
      </c>
      <c r="AX39" s="58" t="e">
        <f t="shared" si="44"/>
        <v>#N/A</v>
      </c>
      <c r="AY39" s="58" t="e">
        <f t="shared" si="44"/>
        <v>#N/A</v>
      </c>
    </row>
    <row r="40" spans="1:51">
      <c r="A40" s="59"/>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row>
    <row r="41" spans="1:51">
      <c r="A41" s="60" t="s">
        <v>12</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row>
    <row r="42" spans="1:51">
      <c r="A42" s="50" t="s">
        <v>105</v>
      </c>
      <c r="B42" s="61">
        <f ca="1">IFERROR(AVERAGE(OFFSET(C42,0,0,1,B$13-B$11+1)),)</f>
        <v>0</v>
      </c>
      <c r="C42" s="10"/>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row>
    <row r="43" spans="1:51">
      <c r="A43" s="62" t="s">
        <v>106</v>
      </c>
      <c r="B43" s="61">
        <f ca="1">IFERROR(AVERAGE(OFFSET(C43,0,0,1,B$13-B$11+1)),)</f>
        <v>0</v>
      </c>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row>
    <row r="44" spans="1:51">
      <c r="A44" s="62" t="s">
        <v>107</v>
      </c>
      <c r="B44" s="53" t="e">
        <f ca="1">SUM(OFFSET(C44,0,0,1,B$13-B$11+1))</f>
        <v>#N/A</v>
      </c>
      <c r="C44" s="12"/>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row r="45" spans="1:51">
      <c r="A45" s="63" t="s">
        <v>108</v>
      </c>
      <c r="B45" s="51" t="e">
        <f ca="1">SUM(OFFSET(C45,0,0,1,B$13-B$11+1))</f>
        <v>#N/A</v>
      </c>
      <c r="C45" s="14"/>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row>
    <row r="46" spans="1:51">
      <c r="A46" s="64" t="s">
        <v>10</v>
      </c>
      <c r="B46" s="51" t="e">
        <f ca="1">SUM(OFFSET(C46,0,0,1,B$13-B$11+1))</f>
        <v>#N/A</v>
      </c>
      <c r="C46" s="87">
        <f>IF(C$21="","",C42*C43+C44+C45)</f>
        <v>0</v>
      </c>
      <c r="D46" s="87" t="e">
        <f t="shared" ref="D46:G46" si="45">IF(D$21="","",D42*D43+D44+D45)</f>
        <v>#N/A</v>
      </c>
      <c r="E46" s="87" t="e">
        <f t="shared" si="45"/>
        <v>#N/A</v>
      </c>
      <c r="F46" s="87" t="e">
        <f t="shared" si="45"/>
        <v>#N/A</v>
      </c>
      <c r="G46" s="87" t="e">
        <f t="shared" si="45"/>
        <v>#N/A</v>
      </c>
      <c r="H46" s="87" t="e">
        <f t="shared" ref="H46" si="46">IF(H$21="","",H42*H43+H44+H45)</f>
        <v>#N/A</v>
      </c>
      <c r="I46" s="87" t="e">
        <f t="shared" ref="I46" si="47">IF(I$21="","",I42*I43+I44+I45)</f>
        <v>#N/A</v>
      </c>
      <c r="J46" s="87" t="e">
        <f t="shared" ref="J46:K46" si="48">IF(J$21="","",J42*J43+J44+J45)</f>
        <v>#N/A</v>
      </c>
      <c r="K46" s="87" t="e">
        <f t="shared" si="48"/>
        <v>#N/A</v>
      </c>
      <c r="L46" s="87" t="e">
        <f t="shared" ref="L46" si="49">IF(L$21="","",L42*L43+L44+L45)</f>
        <v>#N/A</v>
      </c>
      <c r="M46" s="87" t="e">
        <f t="shared" ref="M46" si="50">IF(M$21="","",M42*M43+M44+M45)</f>
        <v>#N/A</v>
      </c>
      <c r="N46" s="87" t="e">
        <f t="shared" ref="N46:O46" si="51">IF(N$21="","",N42*N43+N44+N45)</f>
        <v>#N/A</v>
      </c>
      <c r="O46" s="87" t="e">
        <f t="shared" si="51"/>
        <v>#N/A</v>
      </c>
      <c r="P46" s="87" t="e">
        <f t="shared" ref="P46" si="52">IF(P$21="","",P42*P43+P44+P45)</f>
        <v>#N/A</v>
      </c>
      <c r="Q46" s="87" t="e">
        <f t="shared" ref="Q46" si="53">IF(Q$21="","",Q42*Q43+Q44+Q45)</f>
        <v>#N/A</v>
      </c>
      <c r="R46" s="87" t="e">
        <f t="shared" ref="R46:S46" si="54">IF(R$21="","",R42*R43+R44+R45)</f>
        <v>#N/A</v>
      </c>
      <c r="S46" s="87" t="e">
        <f t="shared" si="54"/>
        <v>#N/A</v>
      </c>
      <c r="T46" s="87" t="e">
        <f t="shared" ref="T46" si="55">IF(T$21="","",T42*T43+T44+T45)</f>
        <v>#N/A</v>
      </c>
      <c r="U46" s="87" t="e">
        <f t="shared" ref="U46" si="56">IF(U$21="","",U42*U43+U44+U45)</f>
        <v>#N/A</v>
      </c>
      <c r="V46" s="87" t="e">
        <f t="shared" ref="V46:W46" si="57">IF(V$21="","",V42*V43+V44+V45)</f>
        <v>#N/A</v>
      </c>
      <c r="W46" s="87" t="e">
        <f t="shared" si="57"/>
        <v>#N/A</v>
      </c>
      <c r="X46" s="87" t="e">
        <f t="shared" ref="X46" si="58">IF(X$21="","",X42*X43+X44+X45)</f>
        <v>#N/A</v>
      </c>
      <c r="Y46" s="87" t="e">
        <f t="shared" ref="Y46" si="59">IF(Y$21="","",Y42*Y43+Y44+Y45)</f>
        <v>#N/A</v>
      </c>
      <c r="Z46" s="87" t="e">
        <f t="shared" ref="Z46:AA46" si="60">IF(Z$21="","",Z42*Z43+Z44+Z45)</f>
        <v>#N/A</v>
      </c>
      <c r="AA46" s="87" t="e">
        <f t="shared" si="60"/>
        <v>#N/A</v>
      </c>
      <c r="AB46" s="87" t="e">
        <f t="shared" ref="AB46" si="61">IF(AB$21="","",AB42*AB43+AB44+AB45)</f>
        <v>#N/A</v>
      </c>
      <c r="AC46" s="87" t="e">
        <f t="shared" ref="AC46" si="62">IF(AC$21="","",AC42*AC43+AC44+AC45)</f>
        <v>#N/A</v>
      </c>
      <c r="AD46" s="87" t="e">
        <f t="shared" ref="AD46:AE46" si="63">IF(AD$21="","",AD42*AD43+AD44+AD45)</f>
        <v>#N/A</v>
      </c>
      <c r="AE46" s="87" t="e">
        <f t="shared" si="63"/>
        <v>#N/A</v>
      </c>
      <c r="AF46" s="87" t="e">
        <f t="shared" ref="AF46" si="64">IF(AF$21="","",AF42*AF43+AF44+AF45)</f>
        <v>#N/A</v>
      </c>
      <c r="AG46" s="87" t="e">
        <f t="shared" ref="AG46" si="65">IF(AG$21="","",AG42*AG43+AG44+AG45)</f>
        <v>#N/A</v>
      </c>
      <c r="AH46" s="87" t="e">
        <f t="shared" ref="AH46:AI46" si="66">IF(AH$21="","",AH42*AH43+AH44+AH45)</f>
        <v>#N/A</v>
      </c>
      <c r="AI46" s="87" t="e">
        <f t="shared" si="66"/>
        <v>#N/A</v>
      </c>
      <c r="AJ46" s="87" t="e">
        <f t="shared" ref="AJ46" si="67">IF(AJ$21="","",AJ42*AJ43+AJ44+AJ45)</f>
        <v>#N/A</v>
      </c>
      <c r="AK46" s="87" t="e">
        <f t="shared" ref="AK46" si="68">IF(AK$21="","",AK42*AK43+AK44+AK45)</f>
        <v>#N/A</v>
      </c>
      <c r="AL46" s="87" t="e">
        <f t="shared" ref="AL46:AM46" si="69">IF(AL$21="","",AL42*AL43+AL44+AL45)</f>
        <v>#N/A</v>
      </c>
      <c r="AM46" s="87" t="e">
        <f t="shared" si="69"/>
        <v>#N/A</v>
      </c>
      <c r="AN46" s="87" t="e">
        <f t="shared" ref="AN46" si="70">IF(AN$21="","",AN42*AN43+AN44+AN45)</f>
        <v>#N/A</v>
      </c>
      <c r="AO46" s="87" t="e">
        <f t="shared" ref="AO46" si="71">IF(AO$21="","",AO42*AO43+AO44+AO45)</f>
        <v>#N/A</v>
      </c>
      <c r="AP46" s="87" t="e">
        <f t="shared" ref="AP46:AQ46" si="72">IF(AP$21="","",AP42*AP43+AP44+AP45)</f>
        <v>#N/A</v>
      </c>
      <c r="AQ46" s="87" t="e">
        <f t="shared" si="72"/>
        <v>#N/A</v>
      </c>
      <c r="AR46" s="87" t="e">
        <f t="shared" ref="AR46" si="73">IF(AR$21="","",AR42*AR43+AR44+AR45)</f>
        <v>#N/A</v>
      </c>
      <c r="AS46" s="87" t="e">
        <f t="shared" ref="AS46" si="74">IF(AS$21="","",AS42*AS43+AS44+AS45)</f>
        <v>#N/A</v>
      </c>
      <c r="AT46" s="87" t="e">
        <f t="shared" ref="AT46:AU46" si="75">IF(AT$21="","",AT42*AT43+AT44+AT45)</f>
        <v>#N/A</v>
      </c>
      <c r="AU46" s="87" t="e">
        <f t="shared" si="75"/>
        <v>#N/A</v>
      </c>
      <c r="AV46" s="87" t="e">
        <f t="shared" ref="AV46" si="76">IF(AV$21="","",AV42*AV43+AV44+AV45)</f>
        <v>#N/A</v>
      </c>
      <c r="AW46" s="87" t="e">
        <f t="shared" ref="AW46" si="77">IF(AW$21="","",AW42*AW43+AW44+AW45)</f>
        <v>#N/A</v>
      </c>
      <c r="AX46" s="87" t="e">
        <f t="shared" ref="AX46:AY46" si="78">IF(AX$21="","",AX42*AX43+AX44+AX45)</f>
        <v>#N/A</v>
      </c>
      <c r="AY46" s="87" t="e">
        <f t="shared" si="78"/>
        <v>#N/A</v>
      </c>
    </row>
    <row r="47" spans="1:51" s="69" customFormat="1">
      <c r="A47" s="66"/>
      <c r="B47" s="67"/>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row>
    <row r="48" spans="1:51" s="69" customFormat="1">
      <c r="A48" s="70" t="s">
        <v>71</v>
      </c>
      <c r="B48" s="67"/>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row>
    <row r="49" spans="1:51" s="69" customFormat="1">
      <c r="A49" s="66" t="s">
        <v>19</v>
      </c>
      <c r="B49" s="51" t="e">
        <f ca="1">SUM(OFFSET(C49,0,0,1,B$13-B$11+1))</f>
        <v>#N/A</v>
      </c>
      <c r="C49" s="61">
        <f>IF(C$21="","",IFERROR(C46-C38,))</f>
        <v>0</v>
      </c>
      <c r="D49" s="61" t="e">
        <f>IF(D$21="","",IFERROR(D46-D38,))</f>
        <v>#N/A</v>
      </c>
      <c r="E49" s="61" t="e">
        <f t="shared" ref="E49:AY49" si="79">IF(E$21="","",IFERROR(E46-E38,))</f>
        <v>#N/A</v>
      </c>
      <c r="F49" s="61" t="e">
        <f t="shared" si="79"/>
        <v>#N/A</v>
      </c>
      <c r="G49" s="61" t="e">
        <f t="shared" si="79"/>
        <v>#N/A</v>
      </c>
      <c r="H49" s="61" t="e">
        <f t="shared" si="79"/>
        <v>#N/A</v>
      </c>
      <c r="I49" s="61" t="e">
        <f t="shared" si="79"/>
        <v>#N/A</v>
      </c>
      <c r="J49" s="61" t="e">
        <f t="shared" si="79"/>
        <v>#N/A</v>
      </c>
      <c r="K49" s="61" t="e">
        <f t="shared" si="79"/>
        <v>#N/A</v>
      </c>
      <c r="L49" s="61" t="e">
        <f t="shared" si="79"/>
        <v>#N/A</v>
      </c>
      <c r="M49" s="61" t="e">
        <f t="shared" si="79"/>
        <v>#N/A</v>
      </c>
      <c r="N49" s="61" t="e">
        <f t="shared" si="79"/>
        <v>#N/A</v>
      </c>
      <c r="O49" s="61" t="e">
        <f t="shared" si="79"/>
        <v>#N/A</v>
      </c>
      <c r="P49" s="61" t="e">
        <f t="shared" si="79"/>
        <v>#N/A</v>
      </c>
      <c r="Q49" s="61" t="e">
        <f t="shared" si="79"/>
        <v>#N/A</v>
      </c>
      <c r="R49" s="61" t="e">
        <f t="shared" si="79"/>
        <v>#N/A</v>
      </c>
      <c r="S49" s="61" t="e">
        <f t="shared" si="79"/>
        <v>#N/A</v>
      </c>
      <c r="T49" s="61" t="e">
        <f t="shared" si="79"/>
        <v>#N/A</v>
      </c>
      <c r="U49" s="61" t="e">
        <f t="shared" si="79"/>
        <v>#N/A</v>
      </c>
      <c r="V49" s="61" t="e">
        <f t="shared" si="79"/>
        <v>#N/A</v>
      </c>
      <c r="W49" s="61" t="e">
        <f t="shared" si="79"/>
        <v>#N/A</v>
      </c>
      <c r="X49" s="61" t="e">
        <f t="shared" si="79"/>
        <v>#N/A</v>
      </c>
      <c r="Y49" s="61" t="e">
        <f t="shared" si="79"/>
        <v>#N/A</v>
      </c>
      <c r="Z49" s="61" t="e">
        <f t="shared" si="79"/>
        <v>#N/A</v>
      </c>
      <c r="AA49" s="61" t="e">
        <f t="shared" si="79"/>
        <v>#N/A</v>
      </c>
      <c r="AB49" s="61" t="e">
        <f t="shared" si="79"/>
        <v>#N/A</v>
      </c>
      <c r="AC49" s="61" t="e">
        <f t="shared" si="79"/>
        <v>#N/A</v>
      </c>
      <c r="AD49" s="61" t="e">
        <f t="shared" si="79"/>
        <v>#N/A</v>
      </c>
      <c r="AE49" s="61" t="e">
        <f t="shared" si="79"/>
        <v>#N/A</v>
      </c>
      <c r="AF49" s="61" t="e">
        <f t="shared" si="79"/>
        <v>#N/A</v>
      </c>
      <c r="AG49" s="61" t="e">
        <f t="shared" si="79"/>
        <v>#N/A</v>
      </c>
      <c r="AH49" s="61" t="e">
        <f t="shared" si="79"/>
        <v>#N/A</v>
      </c>
      <c r="AI49" s="61" t="e">
        <f t="shared" si="79"/>
        <v>#N/A</v>
      </c>
      <c r="AJ49" s="61" t="e">
        <f t="shared" si="79"/>
        <v>#N/A</v>
      </c>
      <c r="AK49" s="61" t="e">
        <f t="shared" si="79"/>
        <v>#N/A</v>
      </c>
      <c r="AL49" s="61" t="e">
        <f t="shared" si="79"/>
        <v>#N/A</v>
      </c>
      <c r="AM49" s="61" t="e">
        <f t="shared" si="79"/>
        <v>#N/A</v>
      </c>
      <c r="AN49" s="61" t="e">
        <f t="shared" si="79"/>
        <v>#N/A</v>
      </c>
      <c r="AO49" s="61" t="e">
        <f t="shared" si="79"/>
        <v>#N/A</v>
      </c>
      <c r="AP49" s="61" t="e">
        <f t="shared" si="79"/>
        <v>#N/A</v>
      </c>
      <c r="AQ49" s="61" t="e">
        <f t="shared" si="79"/>
        <v>#N/A</v>
      </c>
      <c r="AR49" s="61" t="e">
        <f t="shared" si="79"/>
        <v>#N/A</v>
      </c>
      <c r="AS49" s="61" t="e">
        <f t="shared" si="79"/>
        <v>#N/A</v>
      </c>
      <c r="AT49" s="61" t="e">
        <f t="shared" si="79"/>
        <v>#N/A</v>
      </c>
      <c r="AU49" s="61" t="e">
        <f t="shared" si="79"/>
        <v>#N/A</v>
      </c>
      <c r="AV49" s="61" t="e">
        <f t="shared" si="79"/>
        <v>#N/A</v>
      </c>
      <c r="AW49" s="61" t="e">
        <f t="shared" si="79"/>
        <v>#N/A</v>
      </c>
      <c r="AX49" s="61" t="e">
        <f t="shared" si="79"/>
        <v>#N/A</v>
      </c>
      <c r="AY49" s="61" t="e">
        <f t="shared" si="79"/>
        <v>#N/A</v>
      </c>
    </row>
    <row r="50" spans="1:51" s="69" customFormat="1">
      <c r="A50" s="71" t="s">
        <v>73</v>
      </c>
      <c r="B50" s="51" t="e">
        <f ca="1">SUM(OFFSET(C50,0,0,1,B$13-B$11+1))</f>
        <v>#N/A</v>
      </c>
      <c r="C50" s="61" t="e">
        <f t="shared" ref="C50:AH50" ca="1" si="80">IF(C$21="","",C49/(1+IF($B$15="",0,$B$15))^(C21-$B$11))</f>
        <v>#N/A</v>
      </c>
      <c r="D50" s="61" t="e">
        <f t="shared" si="80"/>
        <v>#N/A</v>
      </c>
      <c r="E50" s="61" t="e">
        <f t="shared" si="80"/>
        <v>#N/A</v>
      </c>
      <c r="F50" s="61" t="e">
        <f t="shared" si="80"/>
        <v>#N/A</v>
      </c>
      <c r="G50" s="61" t="e">
        <f t="shared" si="80"/>
        <v>#N/A</v>
      </c>
      <c r="H50" s="61" t="e">
        <f t="shared" si="80"/>
        <v>#N/A</v>
      </c>
      <c r="I50" s="61" t="e">
        <f t="shared" si="80"/>
        <v>#N/A</v>
      </c>
      <c r="J50" s="61" t="e">
        <f t="shared" si="80"/>
        <v>#N/A</v>
      </c>
      <c r="K50" s="61" t="e">
        <f t="shared" si="80"/>
        <v>#N/A</v>
      </c>
      <c r="L50" s="61" t="e">
        <f t="shared" si="80"/>
        <v>#N/A</v>
      </c>
      <c r="M50" s="61" t="e">
        <f t="shared" si="80"/>
        <v>#N/A</v>
      </c>
      <c r="N50" s="61" t="e">
        <f t="shared" si="80"/>
        <v>#N/A</v>
      </c>
      <c r="O50" s="61" t="e">
        <f t="shared" si="80"/>
        <v>#N/A</v>
      </c>
      <c r="P50" s="61" t="e">
        <f t="shared" si="80"/>
        <v>#N/A</v>
      </c>
      <c r="Q50" s="61" t="e">
        <f t="shared" si="80"/>
        <v>#N/A</v>
      </c>
      <c r="R50" s="61" t="e">
        <f t="shared" si="80"/>
        <v>#N/A</v>
      </c>
      <c r="S50" s="61" t="e">
        <f t="shared" si="80"/>
        <v>#N/A</v>
      </c>
      <c r="T50" s="61" t="e">
        <f t="shared" si="80"/>
        <v>#N/A</v>
      </c>
      <c r="U50" s="61" t="e">
        <f t="shared" si="80"/>
        <v>#N/A</v>
      </c>
      <c r="V50" s="61" t="e">
        <f t="shared" si="80"/>
        <v>#N/A</v>
      </c>
      <c r="W50" s="61" t="e">
        <f t="shared" si="80"/>
        <v>#N/A</v>
      </c>
      <c r="X50" s="61" t="e">
        <f t="shared" si="80"/>
        <v>#N/A</v>
      </c>
      <c r="Y50" s="61" t="e">
        <f t="shared" si="80"/>
        <v>#N/A</v>
      </c>
      <c r="Z50" s="61" t="e">
        <f t="shared" si="80"/>
        <v>#N/A</v>
      </c>
      <c r="AA50" s="61" t="e">
        <f t="shared" si="80"/>
        <v>#N/A</v>
      </c>
      <c r="AB50" s="61" t="e">
        <f t="shared" si="80"/>
        <v>#N/A</v>
      </c>
      <c r="AC50" s="61" t="e">
        <f t="shared" si="80"/>
        <v>#N/A</v>
      </c>
      <c r="AD50" s="61" t="e">
        <f t="shared" si="80"/>
        <v>#N/A</v>
      </c>
      <c r="AE50" s="61" t="e">
        <f t="shared" si="80"/>
        <v>#N/A</v>
      </c>
      <c r="AF50" s="61" t="e">
        <f t="shared" si="80"/>
        <v>#N/A</v>
      </c>
      <c r="AG50" s="61" t="e">
        <f t="shared" si="80"/>
        <v>#N/A</v>
      </c>
      <c r="AH50" s="61" t="e">
        <f t="shared" si="80"/>
        <v>#N/A</v>
      </c>
      <c r="AI50" s="61" t="e">
        <f t="shared" ref="AI50:AY50" si="81">IF(AI$21="","",AI49/(1+IF($B$15="",0,$B$15))^(AI21-$B$11))</f>
        <v>#N/A</v>
      </c>
      <c r="AJ50" s="61" t="e">
        <f t="shared" si="81"/>
        <v>#N/A</v>
      </c>
      <c r="AK50" s="61" t="e">
        <f t="shared" si="81"/>
        <v>#N/A</v>
      </c>
      <c r="AL50" s="61" t="e">
        <f t="shared" si="81"/>
        <v>#N/A</v>
      </c>
      <c r="AM50" s="61" t="e">
        <f t="shared" si="81"/>
        <v>#N/A</v>
      </c>
      <c r="AN50" s="61" t="e">
        <f t="shared" si="81"/>
        <v>#N/A</v>
      </c>
      <c r="AO50" s="61" t="e">
        <f t="shared" si="81"/>
        <v>#N/A</v>
      </c>
      <c r="AP50" s="61" t="e">
        <f t="shared" si="81"/>
        <v>#N/A</v>
      </c>
      <c r="AQ50" s="61" t="e">
        <f t="shared" si="81"/>
        <v>#N/A</v>
      </c>
      <c r="AR50" s="61" t="e">
        <f t="shared" si="81"/>
        <v>#N/A</v>
      </c>
      <c r="AS50" s="61" t="e">
        <f t="shared" si="81"/>
        <v>#N/A</v>
      </c>
      <c r="AT50" s="61" t="e">
        <f t="shared" si="81"/>
        <v>#N/A</v>
      </c>
      <c r="AU50" s="61" t="e">
        <f t="shared" si="81"/>
        <v>#N/A</v>
      </c>
      <c r="AV50" s="61" t="e">
        <f t="shared" si="81"/>
        <v>#N/A</v>
      </c>
      <c r="AW50" s="61" t="e">
        <f t="shared" si="81"/>
        <v>#N/A</v>
      </c>
      <c r="AX50" s="61" t="e">
        <f t="shared" si="81"/>
        <v>#N/A</v>
      </c>
      <c r="AY50" s="61" t="e">
        <f t="shared" si="81"/>
        <v>#N/A</v>
      </c>
    </row>
    <row r="51" spans="1:51" s="69" customFormat="1">
      <c r="A51" s="66" t="s">
        <v>20</v>
      </c>
      <c r="B51" s="51">
        <f ca="1">IFERROR(OFFSET(C51,0,B$13-B$11),)</f>
        <v>0</v>
      </c>
      <c r="C51" s="61" t="e">
        <f ca="1">IF(C$21="","",SUM($C$50:C50))</f>
        <v>#N/A</v>
      </c>
      <c r="D51" s="61" t="e">
        <f>IF(D$21="","",SUM($C$50:D50))</f>
        <v>#N/A</v>
      </c>
      <c r="E51" s="61" t="e">
        <f>IF(E$21="","",SUM($C$50:E50))</f>
        <v>#N/A</v>
      </c>
      <c r="F51" s="61" t="e">
        <f>IF(F$21="","",SUM($C$50:F50))</f>
        <v>#N/A</v>
      </c>
      <c r="G51" s="61" t="e">
        <f>IF(G$21="","",SUM($C$50:G50))</f>
        <v>#N/A</v>
      </c>
      <c r="H51" s="61" t="e">
        <f>IF(H$21="","",SUM($C$50:H50))</f>
        <v>#N/A</v>
      </c>
      <c r="I51" s="61" t="e">
        <f>IF(I$21="","",SUM($C$50:I50))</f>
        <v>#N/A</v>
      </c>
      <c r="J51" s="61" t="e">
        <f>IF(J$21="","",SUM($C$50:J50))</f>
        <v>#N/A</v>
      </c>
      <c r="K51" s="61" t="e">
        <f>IF(K$21="","",SUM($C$50:K50))</f>
        <v>#N/A</v>
      </c>
      <c r="L51" s="61" t="e">
        <f>IF(L$21="","",SUM($C$50:L50))</f>
        <v>#N/A</v>
      </c>
      <c r="M51" s="61" t="e">
        <f>IF(M$21="","",SUM($C$50:M50))</f>
        <v>#N/A</v>
      </c>
      <c r="N51" s="61" t="e">
        <f>IF(N$21="","",SUM($C$50:N50))</f>
        <v>#N/A</v>
      </c>
      <c r="O51" s="61" t="e">
        <f>IF(O$21="","",SUM($C$50:O50))</f>
        <v>#N/A</v>
      </c>
      <c r="P51" s="61" t="e">
        <f>IF(P$21="","",SUM($C$50:P50))</f>
        <v>#N/A</v>
      </c>
      <c r="Q51" s="61" t="e">
        <f>IF(Q$21="","",SUM($C$50:Q50))</f>
        <v>#N/A</v>
      </c>
      <c r="R51" s="61" t="e">
        <f>IF(R$21="","",SUM($C$50:R50))</f>
        <v>#N/A</v>
      </c>
      <c r="S51" s="61" t="e">
        <f>IF(S$21="","",SUM($C$50:S50))</f>
        <v>#N/A</v>
      </c>
      <c r="T51" s="61" t="e">
        <f>IF(T$21="","",SUM($C$50:T50))</f>
        <v>#N/A</v>
      </c>
      <c r="U51" s="61" t="e">
        <f>IF(U$21="","",SUM($C$50:U50))</f>
        <v>#N/A</v>
      </c>
      <c r="V51" s="61" t="e">
        <f>IF(V$21="","",SUM($C$50:V50))</f>
        <v>#N/A</v>
      </c>
      <c r="W51" s="61" t="e">
        <f>IF(W$21="","",SUM($C$50:W50))</f>
        <v>#N/A</v>
      </c>
      <c r="X51" s="61" t="e">
        <f>IF(X$21="","",SUM($C$50:X50))</f>
        <v>#N/A</v>
      </c>
      <c r="Y51" s="61" t="e">
        <f>IF(Y$21="","",SUM($C$50:Y50))</f>
        <v>#N/A</v>
      </c>
      <c r="Z51" s="61" t="e">
        <f>IF(Z$21="","",SUM($C$50:Z50))</f>
        <v>#N/A</v>
      </c>
      <c r="AA51" s="61" t="e">
        <f>IF(AA$21="","",SUM($C$50:AA50))</f>
        <v>#N/A</v>
      </c>
      <c r="AB51" s="61" t="e">
        <f>IF(AB$21="","",SUM($C$50:AB50))</f>
        <v>#N/A</v>
      </c>
      <c r="AC51" s="61" t="e">
        <f>IF(AC$21="","",SUM($C$50:AC50))</f>
        <v>#N/A</v>
      </c>
      <c r="AD51" s="61" t="e">
        <f>IF(AD$21="","",SUM($C$50:AD50))</f>
        <v>#N/A</v>
      </c>
      <c r="AE51" s="61" t="e">
        <f>IF(AE$21="","",SUM($C$50:AE50))</f>
        <v>#N/A</v>
      </c>
      <c r="AF51" s="61" t="e">
        <f>IF(AF$21="","",SUM($C$50:AF50))</f>
        <v>#N/A</v>
      </c>
      <c r="AG51" s="61" t="e">
        <f>IF(AG$21="","",SUM($C$50:AG50))</f>
        <v>#N/A</v>
      </c>
      <c r="AH51" s="61" t="e">
        <f>IF(AH$21="","",SUM($C$50:AH50))</f>
        <v>#N/A</v>
      </c>
      <c r="AI51" s="61" t="e">
        <f>IF(AI$21="","",SUM($C$50:AI50))</f>
        <v>#N/A</v>
      </c>
      <c r="AJ51" s="61" t="e">
        <f>IF(AJ$21="","",SUM($C$50:AJ50))</f>
        <v>#N/A</v>
      </c>
      <c r="AK51" s="61" t="e">
        <f>IF(AK$21="","",SUM($C$50:AK50))</f>
        <v>#N/A</v>
      </c>
      <c r="AL51" s="61" t="e">
        <f>IF(AL$21="","",SUM($C$50:AL50))</f>
        <v>#N/A</v>
      </c>
      <c r="AM51" s="61" t="e">
        <f>IF(AM$21="","",SUM($C$50:AM50))</f>
        <v>#N/A</v>
      </c>
      <c r="AN51" s="61" t="e">
        <f>IF(AN$21="","",SUM($C$50:AN50))</f>
        <v>#N/A</v>
      </c>
      <c r="AO51" s="61" t="e">
        <f>IF(AO$21="","",SUM($C$50:AO50))</f>
        <v>#N/A</v>
      </c>
      <c r="AP51" s="61" t="e">
        <f>IF(AP$21="","",SUM($C$50:AP50))</f>
        <v>#N/A</v>
      </c>
      <c r="AQ51" s="61" t="e">
        <f>IF(AQ$21="","",SUM($C$50:AQ50))</f>
        <v>#N/A</v>
      </c>
      <c r="AR51" s="61" t="e">
        <f>IF(AR$21="","",SUM($C$50:AR50))</f>
        <v>#N/A</v>
      </c>
      <c r="AS51" s="61" t="e">
        <f>IF(AS$21="","",SUM($C$50:AS50))</f>
        <v>#N/A</v>
      </c>
      <c r="AT51" s="61" t="e">
        <f>IF(AT$21="","",SUM($C$50:AT50))</f>
        <v>#N/A</v>
      </c>
      <c r="AU51" s="61" t="e">
        <f>IF(AU$21="","",SUM($C$50:AU50))</f>
        <v>#N/A</v>
      </c>
      <c r="AV51" s="61" t="e">
        <f>IF(AV$21="","",SUM($C$50:AV50))</f>
        <v>#N/A</v>
      </c>
      <c r="AW51" s="61" t="e">
        <f>IF(AW$21="","",SUM($C$50:AW50))</f>
        <v>#N/A</v>
      </c>
      <c r="AX51" s="61" t="e">
        <f>IF(AX$21="","",SUM($C$50:AX50))</f>
        <v>#N/A</v>
      </c>
      <c r="AY51" s="61" t="e">
        <f>IF(AY$21="","",SUM($C$50:AY50))</f>
        <v>#N/A</v>
      </c>
    </row>
    <row r="52" spans="1:51">
      <c r="A52" s="72" t="s">
        <v>95</v>
      </c>
      <c r="B52" s="73" t="e">
        <f ca="1">B51+C36*1/(1+B15)^(B13-B11)</f>
        <v>#N/A</v>
      </c>
    </row>
    <row r="53" spans="1:51">
      <c r="A53" s="54"/>
      <c r="B53" s="74"/>
    </row>
    <row r="54" spans="1:51">
      <c r="A54" s="75" t="s">
        <v>13</v>
      </c>
    </row>
    <row r="55" spans="1:51">
      <c r="A55" s="76" t="s">
        <v>14</v>
      </c>
      <c r="B55" s="61" t="e">
        <f ca="1">SUM(OFFSET(C55,0,0,1,B$13-B$11+1))</f>
        <v>#N/A</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c r="A56" s="77" t="s">
        <v>15</v>
      </c>
      <c r="B56" s="61" t="e">
        <f ca="1">SUM(OFFSET(C56,0,0,1,B$13-B$11+1))</f>
        <v>#N/A</v>
      </c>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row>
    <row r="57" spans="1:51">
      <c r="A57" s="77" t="s">
        <v>26</v>
      </c>
      <c r="B57" s="23"/>
      <c r="C57" s="17"/>
      <c r="D57" s="74"/>
    </row>
    <row r="58" spans="1:51">
      <c r="A58" s="76" t="s">
        <v>18</v>
      </c>
      <c r="B58" s="61" t="e">
        <f ca="1">SUM(OFFSET(C58,0,0,1,B$13-B$11+1))</f>
        <v>#N/A</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c r="A59" s="77" t="s">
        <v>15</v>
      </c>
      <c r="B59" s="61" t="e">
        <f ca="1">SUM(OFFSET(C59,0,0,1,B$13-B$11+1))</f>
        <v>#N/A</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c r="A60" s="76" t="s">
        <v>51</v>
      </c>
      <c r="B60" s="61" t="e">
        <f ca="1">SUM(OFFSET(C60,0,0,1,B$13-B$11+1))</f>
        <v>#N/A</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c r="A61" s="77" t="s">
        <v>15</v>
      </c>
      <c r="B61" s="61" t="e">
        <f ca="1">SUM(OFFSET(C61,0,0,1,B$13-B$11+1))</f>
        <v>#N/A</v>
      </c>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row>
    <row r="62" spans="1:51">
      <c r="A62" s="78" t="s">
        <v>52</v>
      </c>
      <c r="C62" s="88">
        <f>IF(C$21="","",SUM($C$49:C49)+SUM($C$55:C55)+SUM($C$58:C58)+SUM($C$60:C60))</f>
        <v>0</v>
      </c>
      <c r="D62" s="88" t="e">
        <f>IF(D$21="","",SUM($C$49:D49)+SUM($C$55:D55)+SUM($C$58:D58)+SUM($C$60:D60))</f>
        <v>#N/A</v>
      </c>
      <c r="E62" s="88" t="e">
        <f>IF(E$21="","",SUM($C$49:E49)+SUM($C$55:E55)+SUM($C$58:E58)+SUM($C$60:E60))</f>
        <v>#N/A</v>
      </c>
      <c r="F62" s="88" t="e">
        <f>IF(F$21="","",SUM($C$49:F49)+SUM($C$55:F55)+SUM($C$58:F58)+SUM($C$60:F60))</f>
        <v>#N/A</v>
      </c>
      <c r="G62" s="88" t="e">
        <f>IF(G$21="","",SUM($C$49:G49)+SUM($C$55:G55)+SUM($C$58:G58)+SUM($C$60:G60))</f>
        <v>#N/A</v>
      </c>
      <c r="H62" s="88" t="e">
        <f>IF(H$21="","",SUM($C$49:H49)+SUM($C$55:H55)+SUM($C$58:H58)+SUM($C$60:H60))</f>
        <v>#N/A</v>
      </c>
      <c r="I62" s="88" t="e">
        <f>IF(I$21="","",SUM($C$49:I49)+SUM($C$55:I55)+SUM($C$58:I58)+SUM($C$60:I60))</f>
        <v>#N/A</v>
      </c>
      <c r="J62" s="88" t="e">
        <f>IF(J$21="","",SUM($C$49:J49)+SUM($C$55:J55)+SUM($C$58:J58)+SUM($C$60:J60))</f>
        <v>#N/A</v>
      </c>
      <c r="K62" s="88" t="e">
        <f>IF(K$21="","",SUM($C$49:K49)+SUM($C$55:K55)+SUM($C$58:K58)+SUM($C$60:K60))</f>
        <v>#N/A</v>
      </c>
      <c r="L62" s="88" t="e">
        <f>IF(L$21="","",SUM($C$49:L49)+SUM($C$55:L55)+SUM($C$58:L58)+SUM($C$60:L60))</f>
        <v>#N/A</v>
      </c>
      <c r="M62" s="88" t="e">
        <f>IF(M$21="","",SUM($C$49:M49)+SUM($C$55:M55)+SUM($C$58:M58)+SUM($C$60:M60))</f>
        <v>#N/A</v>
      </c>
      <c r="N62" s="88" t="e">
        <f>IF(N$21="","",SUM($C$49:N49)+SUM($C$55:N55)+SUM($C$58:N58)+SUM($C$60:N60))</f>
        <v>#N/A</v>
      </c>
      <c r="O62" s="88" t="e">
        <f>IF(O$21="","",SUM($C$49:O49)+SUM($C$55:O55)+SUM($C$58:O58)+SUM($C$60:O60))</f>
        <v>#N/A</v>
      </c>
      <c r="P62" s="88" t="e">
        <f>IF(P$21="","",SUM($C$49:P49)+SUM($C$55:P55)+SUM($C$58:P58)+SUM($C$60:P60))</f>
        <v>#N/A</v>
      </c>
      <c r="Q62" s="88" t="e">
        <f>IF(Q$21="","",SUM($C$49:Q49)+SUM($C$55:Q55)+SUM($C$58:Q58)+SUM($C$60:Q60))</f>
        <v>#N/A</v>
      </c>
      <c r="R62" s="88" t="e">
        <f>IF(R$21="","",SUM($C$49:R49)+SUM($C$55:R55)+SUM($C$58:R58)+SUM($C$60:R60))</f>
        <v>#N/A</v>
      </c>
      <c r="S62" s="88" t="e">
        <f>IF(S$21="","",SUM($C$49:S49)+SUM($C$55:S55)+SUM($C$58:S58)+SUM($C$60:S60))</f>
        <v>#N/A</v>
      </c>
      <c r="T62" s="88" t="e">
        <f>IF(T$21="","",SUM($C$49:T49)+SUM($C$55:T55)+SUM($C$58:T58)+SUM($C$60:T60))</f>
        <v>#N/A</v>
      </c>
      <c r="U62" s="88" t="e">
        <f>IF(U$21="","",SUM($C$49:U49)+SUM($C$55:U55)+SUM($C$58:U58)+SUM($C$60:U60))</f>
        <v>#N/A</v>
      </c>
      <c r="V62" s="88" t="e">
        <f>IF(V$21="","",SUM($C$49:V49)+SUM($C$55:V55)+SUM($C$58:V58)+SUM($C$60:V60))</f>
        <v>#N/A</v>
      </c>
      <c r="W62" s="88" t="e">
        <f>IF(W$21="","",SUM($C$49:W49)+SUM($C$55:W55)+SUM($C$58:W58)+SUM($C$60:W60))</f>
        <v>#N/A</v>
      </c>
      <c r="X62" s="88" t="e">
        <f>IF(X$21="","",SUM($C$49:X49)+SUM($C$55:X55)+SUM($C$58:X58)+SUM($C$60:X60))</f>
        <v>#N/A</v>
      </c>
      <c r="Y62" s="88" t="e">
        <f>IF(Y$21="","",SUM($C$49:Y49)+SUM($C$55:Y55)+SUM($C$58:Y58)+SUM($C$60:Y60))</f>
        <v>#N/A</v>
      </c>
      <c r="Z62" s="88" t="e">
        <f>IF(Z$21="","",SUM($C$49:Z49)+SUM($C$55:Z55)+SUM($C$58:Z58)+SUM($C$60:Z60))</f>
        <v>#N/A</v>
      </c>
      <c r="AA62" s="88" t="e">
        <f>IF(AA$21="","",SUM($C$49:AA49)+SUM($C$55:AA55)+SUM($C$58:AA58)+SUM($C$60:AA60))</f>
        <v>#N/A</v>
      </c>
      <c r="AB62" s="88" t="e">
        <f>IF(AB$21="","",SUM($C$49:AB49)+SUM($C$55:AB55)+SUM($C$58:AB58)+SUM($C$60:AB60))</f>
        <v>#N/A</v>
      </c>
      <c r="AC62" s="88" t="e">
        <f>IF(AC$21="","",SUM($C$49:AC49)+SUM($C$55:AC55)+SUM($C$58:AC58)+SUM($C$60:AC60))</f>
        <v>#N/A</v>
      </c>
      <c r="AD62" s="88" t="e">
        <f>IF(AD$21="","",SUM($C$49:AD49)+SUM($C$55:AD55)+SUM($C$58:AD58)+SUM($C$60:AD60))</f>
        <v>#N/A</v>
      </c>
      <c r="AE62" s="88" t="e">
        <f>IF(AE$21="","",SUM($C$49:AE49)+SUM($C$55:AE55)+SUM($C$58:AE58)+SUM($C$60:AE60))</f>
        <v>#N/A</v>
      </c>
      <c r="AF62" s="88" t="e">
        <f>IF(AF$21="","",SUM($C$49:AF49)+SUM($C$55:AF55)+SUM($C$58:AF58)+SUM($C$60:AF60))</f>
        <v>#N/A</v>
      </c>
      <c r="AG62" s="88" t="e">
        <f>IF(AG$21="","",SUM($C$49:AG49)+SUM($C$55:AG55)+SUM($C$58:AG58)+SUM($C$60:AG60))</f>
        <v>#N/A</v>
      </c>
      <c r="AH62" s="88" t="e">
        <f>IF(AH$21="","",SUM($C$49:AH49)+SUM($C$55:AH55)+SUM($C$58:AH58)+SUM($C$60:AH60))</f>
        <v>#N/A</v>
      </c>
      <c r="AI62" s="88" t="e">
        <f>IF(AI$21="","",SUM($C$49:AI49)+SUM($C$55:AI55)+SUM($C$58:AI58)+SUM($C$60:AI60))</f>
        <v>#N/A</v>
      </c>
      <c r="AJ62" s="88" t="e">
        <f>IF(AJ$21="","",SUM($C$49:AJ49)+SUM($C$55:AJ55)+SUM($C$58:AJ58)+SUM($C$60:AJ60))</f>
        <v>#N/A</v>
      </c>
      <c r="AK62" s="88" t="e">
        <f>IF(AK$21="","",SUM($C$49:AK49)+SUM($C$55:AK55)+SUM($C$58:AK58)+SUM($C$60:AK60))</f>
        <v>#N/A</v>
      </c>
      <c r="AL62" s="88" t="e">
        <f>IF(AL$21="","",SUM($C$49:AL49)+SUM($C$55:AL55)+SUM($C$58:AL58)+SUM($C$60:AL60))</f>
        <v>#N/A</v>
      </c>
      <c r="AM62" s="88" t="e">
        <f>IF(AM$21="","",SUM($C$49:AM49)+SUM($C$55:AM55)+SUM($C$58:AM58)+SUM($C$60:AM60))</f>
        <v>#N/A</v>
      </c>
      <c r="AN62" s="88" t="e">
        <f>IF(AN$21="","",SUM($C$49:AN49)+SUM($C$55:AN55)+SUM($C$58:AN58)+SUM($C$60:AN60))</f>
        <v>#N/A</v>
      </c>
      <c r="AO62" s="88" t="e">
        <f>IF(AO$21="","",SUM($C$49:AO49)+SUM($C$55:AO55)+SUM($C$58:AO58)+SUM($C$60:AO60))</f>
        <v>#N/A</v>
      </c>
      <c r="AP62" s="88" t="e">
        <f>IF(AP$21="","",SUM($C$49:AP49)+SUM($C$55:AP55)+SUM($C$58:AP58)+SUM($C$60:AP60))</f>
        <v>#N/A</v>
      </c>
      <c r="AQ62" s="88" t="e">
        <f>IF(AQ$21="","",SUM($C$49:AQ49)+SUM($C$55:AQ55)+SUM($C$58:AQ58)+SUM($C$60:AQ60))</f>
        <v>#N/A</v>
      </c>
      <c r="AR62" s="88" t="e">
        <f>IF(AR$21="","",SUM($C$49:AR49)+SUM($C$55:AR55)+SUM($C$58:AR58)+SUM($C$60:AR60))</f>
        <v>#N/A</v>
      </c>
      <c r="AS62" s="88" t="e">
        <f>IF(AS$21="","",SUM($C$49:AS49)+SUM($C$55:AS55)+SUM($C$58:AS58)+SUM($C$60:AS60))</f>
        <v>#N/A</v>
      </c>
      <c r="AT62" s="88" t="e">
        <f>IF(AT$21="","",SUM($C$49:AT49)+SUM($C$55:AT55)+SUM($C$58:AT58)+SUM($C$60:AT60))</f>
        <v>#N/A</v>
      </c>
      <c r="AU62" s="88" t="e">
        <f>IF(AU$21="","",SUM($C$49:AU49)+SUM($C$55:AU55)+SUM($C$58:AU58)+SUM($C$60:AU60))</f>
        <v>#N/A</v>
      </c>
      <c r="AV62" s="88" t="e">
        <f>IF(AV$21="","",SUM($C$49:AV49)+SUM($C$55:AV55)+SUM($C$58:AV58)+SUM($C$60:AV60))</f>
        <v>#N/A</v>
      </c>
      <c r="AW62" s="88" t="e">
        <f>IF(AW$21="","",SUM($C$49:AW49)+SUM($C$55:AW55)+SUM($C$58:AW58)+SUM($C$60:AW60))</f>
        <v>#N/A</v>
      </c>
      <c r="AX62" s="88" t="e">
        <f>IF(AX$21="","",SUM($C$49:AX49)+SUM($C$55:AX55)+SUM($C$58:AX58)+SUM($C$60:AX60))</f>
        <v>#N/A</v>
      </c>
      <c r="AY62" s="88" t="e">
        <f>IF(AY$21="","",SUM($C$49:AY49)+SUM($C$55:AY55)+SUM($C$58:AY58)+SUM($C$60:AY60))</f>
        <v>#N/A</v>
      </c>
    </row>
    <row r="63" spans="1:51">
      <c r="A63" s="78" t="s">
        <v>54</v>
      </c>
      <c r="B63" s="58" t="e">
        <f ca="1">SUM(OFFSET(C63,0,0,1,B$13-B$11+1))</f>
        <v>#N/A</v>
      </c>
      <c r="C63" s="58">
        <f>IF(C$21="","",IFERROR(C56+C59+C61,))</f>
        <v>0</v>
      </c>
      <c r="D63" s="58" t="e">
        <f t="shared" ref="D63:AY63" si="82">IF(D$21="","",IFERROR(D56+D59+D61,))</f>
        <v>#N/A</v>
      </c>
      <c r="E63" s="58" t="e">
        <f t="shared" si="82"/>
        <v>#N/A</v>
      </c>
      <c r="F63" s="58" t="e">
        <f t="shared" si="82"/>
        <v>#N/A</v>
      </c>
      <c r="G63" s="58" t="e">
        <f t="shared" si="82"/>
        <v>#N/A</v>
      </c>
      <c r="H63" s="58" t="e">
        <f t="shared" si="82"/>
        <v>#N/A</v>
      </c>
      <c r="I63" s="58" t="e">
        <f t="shared" si="82"/>
        <v>#N/A</v>
      </c>
      <c r="J63" s="58" t="e">
        <f t="shared" si="82"/>
        <v>#N/A</v>
      </c>
      <c r="K63" s="58" t="e">
        <f t="shared" si="82"/>
        <v>#N/A</v>
      </c>
      <c r="L63" s="58" t="e">
        <f t="shared" si="82"/>
        <v>#N/A</v>
      </c>
      <c r="M63" s="58" t="e">
        <f t="shared" si="82"/>
        <v>#N/A</v>
      </c>
      <c r="N63" s="58" t="e">
        <f t="shared" si="82"/>
        <v>#N/A</v>
      </c>
      <c r="O63" s="58" t="e">
        <f t="shared" si="82"/>
        <v>#N/A</v>
      </c>
      <c r="P63" s="58" t="e">
        <f t="shared" si="82"/>
        <v>#N/A</v>
      </c>
      <c r="Q63" s="58" t="e">
        <f t="shared" si="82"/>
        <v>#N/A</v>
      </c>
      <c r="R63" s="58" t="e">
        <f t="shared" si="82"/>
        <v>#N/A</v>
      </c>
      <c r="S63" s="58" t="e">
        <f t="shared" si="82"/>
        <v>#N/A</v>
      </c>
      <c r="T63" s="58" t="e">
        <f t="shared" si="82"/>
        <v>#N/A</v>
      </c>
      <c r="U63" s="58" t="e">
        <f t="shared" si="82"/>
        <v>#N/A</v>
      </c>
      <c r="V63" s="58" t="e">
        <f t="shared" si="82"/>
        <v>#N/A</v>
      </c>
      <c r="W63" s="58" t="e">
        <f t="shared" si="82"/>
        <v>#N/A</v>
      </c>
      <c r="X63" s="58" t="e">
        <f t="shared" si="82"/>
        <v>#N/A</v>
      </c>
      <c r="Y63" s="58" t="e">
        <f t="shared" si="82"/>
        <v>#N/A</v>
      </c>
      <c r="Z63" s="58" t="e">
        <f t="shared" si="82"/>
        <v>#N/A</v>
      </c>
      <c r="AA63" s="58" t="e">
        <f t="shared" si="82"/>
        <v>#N/A</v>
      </c>
      <c r="AB63" s="58" t="e">
        <f t="shared" si="82"/>
        <v>#N/A</v>
      </c>
      <c r="AC63" s="58" t="e">
        <f t="shared" si="82"/>
        <v>#N/A</v>
      </c>
      <c r="AD63" s="58" t="e">
        <f t="shared" si="82"/>
        <v>#N/A</v>
      </c>
      <c r="AE63" s="58" t="e">
        <f t="shared" si="82"/>
        <v>#N/A</v>
      </c>
      <c r="AF63" s="58" t="e">
        <f t="shared" si="82"/>
        <v>#N/A</v>
      </c>
      <c r="AG63" s="58" t="e">
        <f t="shared" si="82"/>
        <v>#N/A</v>
      </c>
      <c r="AH63" s="58" t="e">
        <f t="shared" si="82"/>
        <v>#N/A</v>
      </c>
      <c r="AI63" s="58" t="e">
        <f t="shared" si="82"/>
        <v>#N/A</v>
      </c>
      <c r="AJ63" s="58" t="e">
        <f t="shared" si="82"/>
        <v>#N/A</v>
      </c>
      <c r="AK63" s="58" t="e">
        <f t="shared" si="82"/>
        <v>#N/A</v>
      </c>
      <c r="AL63" s="58" t="e">
        <f t="shared" si="82"/>
        <v>#N/A</v>
      </c>
      <c r="AM63" s="58" t="e">
        <f t="shared" si="82"/>
        <v>#N/A</v>
      </c>
      <c r="AN63" s="58" t="e">
        <f t="shared" si="82"/>
        <v>#N/A</v>
      </c>
      <c r="AO63" s="58" t="e">
        <f t="shared" si="82"/>
        <v>#N/A</v>
      </c>
      <c r="AP63" s="58" t="e">
        <f t="shared" si="82"/>
        <v>#N/A</v>
      </c>
      <c r="AQ63" s="58" t="e">
        <f t="shared" si="82"/>
        <v>#N/A</v>
      </c>
      <c r="AR63" s="58" t="e">
        <f t="shared" si="82"/>
        <v>#N/A</v>
      </c>
      <c r="AS63" s="58" t="e">
        <f t="shared" si="82"/>
        <v>#N/A</v>
      </c>
      <c r="AT63" s="58" t="e">
        <f t="shared" si="82"/>
        <v>#N/A</v>
      </c>
      <c r="AU63" s="58" t="e">
        <f t="shared" si="82"/>
        <v>#N/A</v>
      </c>
      <c r="AV63" s="58" t="e">
        <f t="shared" si="82"/>
        <v>#N/A</v>
      </c>
      <c r="AW63" s="58" t="e">
        <f t="shared" si="82"/>
        <v>#N/A</v>
      </c>
      <c r="AX63" s="58" t="e">
        <f t="shared" si="82"/>
        <v>#N/A</v>
      </c>
      <c r="AY63" s="58" t="e">
        <f t="shared" si="82"/>
        <v>#N/A</v>
      </c>
    </row>
    <row r="64" spans="1:51">
      <c r="A64" s="79"/>
      <c r="C64" s="80"/>
    </row>
    <row r="65" spans="1:1" hidden="1">
      <c r="A65" s="79"/>
    </row>
    <row r="66" spans="1:1" hidden="1">
      <c r="A66" s="79"/>
    </row>
    <row r="67" spans="1:1" hidden="1">
      <c r="A67" s="78"/>
    </row>
    <row r="68" spans="1:1" hidden="1">
      <c r="A68" s="78"/>
    </row>
    <row r="69" spans="1:1" hidden="1">
      <c r="A69" s="78"/>
    </row>
    <row r="70" spans="1:1" hidden="1">
      <c r="A70" s="81"/>
    </row>
  </sheetData>
  <sheetProtection algorithmName="SHA-512" hashValue="ZHuWdnOBEdJrmr19eyXwuAcz1nE2FK58ycGkoze14hhMh0NmvnlO8+2CLlbq8tI+SmnbOi6jIrwO2IdnV9RN4A==" saltValue="ND64vVt2D+ZhNUKXfBv9Bw==" spinCount="100000" sheet="1" objects="1" scenarios="1"/>
  <mergeCells count="4">
    <mergeCell ref="E3:J3"/>
    <mergeCell ref="E4:J4"/>
    <mergeCell ref="E5:J5"/>
    <mergeCell ref="D3:D5"/>
  </mergeCells>
  <conditionalFormatting sqref="C62:AY62">
    <cfRule type="cellIs" dxfId="3" priority="1" operator="lessThan">
      <formula>0</formula>
    </cfRule>
    <cfRule type="cellIs" dxfId="2" priority="2" operator="lessThan">
      <formula>0</formula>
    </cfRule>
  </conditionalFormatting>
  <dataValidations count="4">
    <dataValidation allowBlank="1" showInputMessage="1" showErrorMessage="1" promptTitle="Hinweis" prompt="Bitte geben Sie Ihren Steuersatz (z.B. Körperschafts- und Gewerbesteuer) gemäß dem letzten vorliegenden Steuerbescheid ein!" sqref="B16"/>
    <dataValidation allowBlank="1" showInputMessage="1" showErrorMessage="1" promptTitle="Hinweis" prompt="Die wirtschaftliche Lebensdauer entspricht den in Deutschland geltenden Abschreibungsfristen für den Fördergegenstand (AfA-Tabelle). Eine abweichende Nutzungsdauer kann eingetragen werden. Diese ist in der Vorhabensbeschreibung ausführlich zu begründen. " sqref="B14"/>
    <dataValidation allowBlank="1" showInputMessage="1" showErrorMessage="1" promptTitle="Hinweis" prompt="Ein abweichender Wert für den WACC kann eingetragen werden. Dieser ist in der Vorhabensbeschreibung ausführlich zu begründen. " sqref="B15"/>
    <dataValidation allowBlank="1" showInputMessage="1" showErrorMessage="1" promptTitle="Hinweis" prompt="für Anlagevermögen mit abweichenden Abschreibungsfristen (z.B. Gebäude, Grundstücke ...)_x000a_" sqref="C36"/>
  </dataValidations>
  <pageMargins left="0.7" right="0.7" top="0.78740157499999996" bottom="0.78740157499999996" header="0.3" footer="0.3"/>
  <pageSetup paperSize="9" scale="54"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zoomScaleNormal="100" workbookViewId="0">
      <selection activeCell="D12" sqref="D12"/>
    </sheetView>
  </sheetViews>
  <sheetFormatPr baseColWidth="10" defaultColWidth="0" defaultRowHeight="15" zeroHeight="1"/>
  <cols>
    <col min="1" max="1" width="60.7109375" style="22" customWidth="1"/>
    <col min="2" max="2" width="13.7109375" style="22" customWidth="1"/>
    <col min="3" max="3" width="11.7109375" style="22" bestFit="1" customWidth="1"/>
    <col min="4" max="51" width="11.42578125" style="22" customWidth="1"/>
    <col min="52" max="52" width="2.7109375" style="22" customWidth="1"/>
    <col min="53" max="16384" width="11.42578125" style="22" hidden="1"/>
  </cols>
  <sheetData>
    <row r="1" spans="1:10" ht="30" customHeight="1">
      <c r="A1" s="19" t="s">
        <v>0</v>
      </c>
      <c r="B1" s="20"/>
      <c r="C1" s="20"/>
      <c r="D1" s="20"/>
      <c r="E1" s="21"/>
      <c r="F1" s="21"/>
      <c r="G1" s="21"/>
      <c r="H1" s="21"/>
      <c r="I1" s="21"/>
      <c r="J1" s="21"/>
    </row>
    <row r="2" spans="1:10" s="23" customFormat="1" ht="15" customHeight="1"/>
    <row r="3" spans="1:10">
      <c r="A3" s="24">
        <f>Deckblatt!B4</f>
        <v>0</v>
      </c>
      <c r="D3" s="150" t="s">
        <v>2</v>
      </c>
      <c r="E3" s="145" t="s">
        <v>1</v>
      </c>
      <c r="F3" s="145"/>
      <c r="G3" s="145"/>
      <c r="H3" s="145"/>
      <c r="I3" s="145"/>
      <c r="J3" s="145"/>
    </row>
    <row r="4" spans="1:10">
      <c r="A4" s="24">
        <f>Deckblatt!B5</f>
        <v>0</v>
      </c>
      <c r="D4" s="150"/>
      <c r="E4" s="146" t="s">
        <v>3</v>
      </c>
      <c r="F4" s="146"/>
      <c r="G4" s="146"/>
      <c r="H4" s="146"/>
      <c r="I4" s="146"/>
      <c r="J4" s="146"/>
    </row>
    <row r="5" spans="1:10">
      <c r="A5" s="25">
        <f>Deckblatt!B6</f>
        <v>0</v>
      </c>
      <c r="D5" s="150"/>
      <c r="E5" s="147" t="s">
        <v>4</v>
      </c>
      <c r="F5" s="147"/>
      <c r="G5" s="147"/>
      <c r="H5" s="147"/>
      <c r="I5" s="147"/>
      <c r="J5" s="147"/>
    </row>
    <row r="6" spans="1:10">
      <c r="A6" s="26" t="e">
        <f>VLOOKUP(Deckblatt!G7,Deckblatt!J11:O17,2,TRUE)</f>
        <v>#N/A</v>
      </c>
      <c r="D6" s="23"/>
      <c r="E6" s="23"/>
      <c r="F6" s="23"/>
      <c r="G6" s="23"/>
      <c r="H6" s="23"/>
      <c r="I6" s="23"/>
      <c r="J6" s="23"/>
    </row>
    <row r="7" spans="1:10"/>
    <row r="8" spans="1:10">
      <c r="A8" s="27" t="s">
        <v>6</v>
      </c>
      <c r="B8" s="28"/>
      <c r="C8" s="28"/>
      <c r="D8" s="28"/>
      <c r="E8" s="28"/>
      <c r="F8" s="28"/>
      <c r="G8" s="28"/>
      <c r="H8" s="28"/>
      <c r="I8" s="28"/>
      <c r="J8" s="28"/>
    </row>
    <row r="9" spans="1:10">
      <c r="A9" s="29"/>
    </row>
    <row r="10" spans="1:10" ht="15" customHeight="1">
      <c r="A10" s="30" t="s">
        <v>82</v>
      </c>
      <c r="B10" s="31">
        <f>Deckblatt!G7</f>
        <v>0</v>
      </c>
      <c r="D10" s="32"/>
      <c r="E10" s="33"/>
      <c r="F10" s="34"/>
      <c r="G10" s="34"/>
      <c r="H10" s="34"/>
      <c r="I10" s="34"/>
      <c r="J10" s="34"/>
    </row>
    <row r="11" spans="1:10">
      <c r="A11" s="35" t="s">
        <v>78</v>
      </c>
      <c r="B11" s="36">
        <f>'Tatsächliches Szenario'!B11</f>
        <v>0</v>
      </c>
      <c r="D11" s="32"/>
      <c r="E11" s="37"/>
      <c r="F11" s="38"/>
      <c r="G11" s="38"/>
      <c r="H11" s="38"/>
      <c r="I11" s="38"/>
      <c r="J11" s="38"/>
    </row>
    <row r="12" spans="1:10">
      <c r="A12" s="35" t="s">
        <v>81</v>
      </c>
      <c r="B12" s="1"/>
      <c r="C12" s="39"/>
      <c r="D12" s="32"/>
      <c r="E12" s="33"/>
      <c r="F12" s="34"/>
      <c r="G12" s="34"/>
      <c r="H12" s="34"/>
      <c r="I12" s="34"/>
      <c r="J12" s="34"/>
    </row>
    <row r="13" spans="1:10">
      <c r="A13" s="40" t="s">
        <v>77</v>
      </c>
      <c r="B13" s="36" t="e">
        <f>'Tatsächliches Szenario'!B13</f>
        <v>#N/A</v>
      </c>
      <c r="C13" s="39"/>
      <c r="D13" s="32"/>
      <c r="E13" s="33"/>
      <c r="F13" s="34"/>
      <c r="G13" s="34"/>
      <c r="H13" s="34"/>
      <c r="I13" s="34"/>
      <c r="J13" s="34"/>
    </row>
    <row r="14" spans="1:10">
      <c r="A14" s="35" t="s">
        <v>5</v>
      </c>
      <c r="B14" s="89" t="e">
        <f ca="1">Deckblatt!R4</f>
        <v>#N/A</v>
      </c>
      <c r="C14" s="39"/>
      <c r="D14" s="32"/>
      <c r="E14" s="33"/>
      <c r="F14" s="34"/>
      <c r="G14" s="34"/>
      <c r="H14" s="34"/>
      <c r="I14" s="34"/>
      <c r="J14" s="34"/>
    </row>
    <row r="15" spans="1:10">
      <c r="A15" s="35" t="s">
        <v>75</v>
      </c>
      <c r="B15" s="5" t="e">
        <f ca="1">Deckblatt!S4</f>
        <v>#N/A</v>
      </c>
      <c r="C15" s="39"/>
      <c r="D15" s="41"/>
      <c r="E15" s="42"/>
      <c r="F15" s="34"/>
      <c r="G15" s="34"/>
      <c r="H15" s="34"/>
      <c r="I15" s="34"/>
      <c r="J15" s="34"/>
    </row>
    <row r="16" spans="1:10">
      <c r="A16" s="43" t="s">
        <v>16</v>
      </c>
      <c r="B16" s="44">
        <f>'Tatsächliches Szenario'!B16</f>
        <v>0</v>
      </c>
      <c r="C16" s="45"/>
      <c r="D16" s="46"/>
    </row>
    <row r="17" spans="1:51">
      <c r="A17" s="47"/>
      <c r="B17" s="33"/>
    </row>
    <row r="18" spans="1:51"/>
    <row r="19" spans="1:51">
      <c r="A19" s="27" t="s">
        <v>7</v>
      </c>
      <c r="B19" s="28"/>
      <c r="C19" s="28"/>
      <c r="D19" s="28"/>
      <c r="E19" s="28"/>
      <c r="F19" s="28"/>
      <c r="G19" s="28"/>
      <c r="H19" s="28"/>
      <c r="I19" s="28"/>
      <c r="J19" s="28"/>
    </row>
    <row r="20" spans="1:51"/>
    <row r="21" spans="1:51">
      <c r="A21" s="30"/>
      <c r="B21" s="48" t="s">
        <v>8</v>
      </c>
      <c r="C21" s="31">
        <f>B11</f>
        <v>0</v>
      </c>
      <c r="D21" s="31" t="e">
        <f>IF($C21+COLUMN(D21)-COLUMN($C21)&lt;=$B$13,$C21+COLUMN(D21)-COLUMN($C21),"")</f>
        <v>#N/A</v>
      </c>
      <c r="E21" s="31" t="e">
        <f>IF($C21+COLUMN(E21)-COLUMN($C21)&lt;=$B$13,$C21+COLUMN(E21)-COLUMN($C21),"")</f>
        <v>#N/A</v>
      </c>
      <c r="F21" s="31" t="e">
        <f t="shared" ref="F21:O21" si="0">IF($C21+COLUMN(F21)-COLUMN($C21)&lt;=$B$13,$C21+COLUMN(F21)-COLUMN($C21),"")</f>
        <v>#N/A</v>
      </c>
      <c r="G21" s="31" t="e">
        <f t="shared" si="0"/>
        <v>#N/A</v>
      </c>
      <c r="H21" s="31" t="e">
        <f t="shared" si="0"/>
        <v>#N/A</v>
      </c>
      <c r="I21" s="31" t="e">
        <f t="shared" si="0"/>
        <v>#N/A</v>
      </c>
      <c r="J21" s="31" t="e">
        <f t="shared" si="0"/>
        <v>#N/A</v>
      </c>
      <c r="K21" s="31" t="e">
        <f t="shared" si="0"/>
        <v>#N/A</v>
      </c>
      <c r="L21" s="31" t="e">
        <f t="shared" si="0"/>
        <v>#N/A</v>
      </c>
      <c r="M21" s="31" t="e">
        <f t="shared" si="0"/>
        <v>#N/A</v>
      </c>
      <c r="N21" s="31" t="e">
        <f t="shared" si="0"/>
        <v>#N/A</v>
      </c>
      <c r="O21" s="31" t="e">
        <f t="shared" si="0"/>
        <v>#N/A</v>
      </c>
      <c r="P21" s="31" t="e">
        <f>IF($C21+COLUMN(P21)-COLUMN($C21)&lt;=$B$13,$C21+COLUMN(P21)-COLUMN($C21),"")</f>
        <v>#N/A</v>
      </c>
      <c r="Q21" s="31" t="e">
        <f>IF($C21+COLUMN(Q21)-COLUMN($C21)&lt;=$B$13,$C21+COLUMN(Q21)-COLUMN($C21),"")</f>
        <v>#N/A</v>
      </c>
      <c r="R21" s="31" t="e">
        <f t="shared" ref="R21:U21" si="1">IF($C21+COLUMN(R21)-COLUMN($C21)&lt;=$B$13,$C21+COLUMN(R21)-COLUMN($C21),"")</f>
        <v>#N/A</v>
      </c>
      <c r="S21" s="31" t="e">
        <f t="shared" si="1"/>
        <v>#N/A</v>
      </c>
      <c r="T21" s="31" t="e">
        <f t="shared" si="1"/>
        <v>#N/A</v>
      </c>
      <c r="U21" s="31" t="e">
        <f t="shared" si="1"/>
        <v>#N/A</v>
      </c>
      <c r="V21" s="31" t="e">
        <f>IF($C21+COLUMN(V21)-COLUMN($C21)&lt;=$B$13,$C21+COLUMN(V21)-COLUMN($C21),"")</f>
        <v>#N/A</v>
      </c>
      <c r="W21" s="31" t="e">
        <f>IF($C21+COLUMN(W21)-COLUMN($C21)&lt;=$B$13,$C21+COLUMN(W21)-COLUMN($C21),"")</f>
        <v>#N/A</v>
      </c>
      <c r="X21" s="31" t="e">
        <f t="shared" ref="X21:Y21" si="2">IF($C21+COLUMN(X21)-COLUMN($C21)&lt;=$B$13,$C21+COLUMN(X21)-COLUMN($C21),"")</f>
        <v>#N/A</v>
      </c>
      <c r="Y21" s="31" t="e">
        <f t="shared" si="2"/>
        <v>#N/A</v>
      </c>
      <c r="Z21" s="31" t="e">
        <f>IF($C21+COLUMN(Z21)-COLUMN($C21)&lt;=$B$13,$C21+COLUMN(Z21)-COLUMN($C21),"")</f>
        <v>#N/A</v>
      </c>
      <c r="AA21" s="31" t="e">
        <f>IF($C21+COLUMN(AA21)-COLUMN($C21)&lt;=$B$13,$C21+COLUMN(AA21)-COLUMN($C21),"")</f>
        <v>#N/A</v>
      </c>
      <c r="AB21" s="31" t="e">
        <f t="shared" ref="AB21:AY21" si="3">IF($C21+COLUMN(AB21)-COLUMN($C21)&lt;=$B$13,$C21+COLUMN(AB21)-COLUMN($C21),"")</f>
        <v>#N/A</v>
      </c>
      <c r="AC21" s="31" t="e">
        <f t="shared" si="3"/>
        <v>#N/A</v>
      </c>
      <c r="AD21" s="31" t="e">
        <f t="shared" si="3"/>
        <v>#N/A</v>
      </c>
      <c r="AE21" s="31" t="e">
        <f t="shared" si="3"/>
        <v>#N/A</v>
      </c>
      <c r="AF21" s="31" t="e">
        <f t="shared" si="3"/>
        <v>#N/A</v>
      </c>
      <c r="AG21" s="31" t="e">
        <f t="shared" si="3"/>
        <v>#N/A</v>
      </c>
      <c r="AH21" s="31" t="e">
        <f t="shared" si="3"/>
        <v>#N/A</v>
      </c>
      <c r="AI21" s="31" t="e">
        <f t="shared" si="3"/>
        <v>#N/A</v>
      </c>
      <c r="AJ21" s="31" t="e">
        <f t="shared" si="3"/>
        <v>#N/A</v>
      </c>
      <c r="AK21" s="31" t="e">
        <f t="shared" si="3"/>
        <v>#N/A</v>
      </c>
      <c r="AL21" s="31" t="e">
        <f t="shared" si="3"/>
        <v>#N/A</v>
      </c>
      <c r="AM21" s="31" t="e">
        <f t="shared" si="3"/>
        <v>#N/A</v>
      </c>
      <c r="AN21" s="31" t="e">
        <f t="shared" si="3"/>
        <v>#N/A</v>
      </c>
      <c r="AO21" s="31" t="e">
        <f t="shared" si="3"/>
        <v>#N/A</v>
      </c>
      <c r="AP21" s="31" t="e">
        <f t="shared" si="3"/>
        <v>#N/A</v>
      </c>
      <c r="AQ21" s="31" t="e">
        <f t="shared" si="3"/>
        <v>#N/A</v>
      </c>
      <c r="AR21" s="31" t="e">
        <f t="shared" si="3"/>
        <v>#N/A</v>
      </c>
      <c r="AS21" s="31" t="e">
        <f t="shared" si="3"/>
        <v>#N/A</v>
      </c>
      <c r="AT21" s="31" t="e">
        <f t="shared" si="3"/>
        <v>#N/A</v>
      </c>
      <c r="AU21" s="31" t="e">
        <f t="shared" si="3"/>
        <v>#N/A</v>
      </c>
      <c r="AV21" s="31" t="e">
        <f t="shared" si="3"/>
        <v>#N/A</v>
      </c>
      <c r="AW21" s="31" t="e">
        <f t="shared" si="3"/>
        <v>#N/A</v>
      </c>
      <c r="AX21" s="31" t="e">
        <f t="shared" si="3"/>
        <v>#N/A</v>
      </c>
      <c r="AY21" s="31" t="e">
        <f t="shared" si="3"/>
        <v>#N/A</v>
      </c>
    </row>
    <row r="22" spans="1:51">
      <c r="A22" s="49" t="s">
        <v>79</v>
      </c>
      <c r="C22" s="22" t="str">
        <f>IF(C21="","",IF(C21&lt;$B$12,"Nein","Ja"))</f>
        <v>Ja</v>
      </c>
      <c r="D22" s="22" t="e">
        <f t="shared" ref="D22:M22" si="4">IF(D21="","",IF(D21&lt;$B$12,"Nein","Ja"))</f>
        <v>#N/A</v>
      </c>
      <c r="E22" s="22" t="e">
        <f t="shared" si="4"/>
        <v>#N/A</v>
      </c>
      <c r="F22" s="22" t="e">
        <f t="shared" si="4"/>
        <v>#N/A</v>
      </c>
      <c r="G22" s="22" t="e">
        <f t="shared" si="4"/>
        <v>#N/A</v>
      </c>
      <c r="H22" s="22" t="e">
        <f t="shared" si="4"/>
        <v>#N/A</v>
      </c>
      <c r="I22" s="22" t="e">
        <f t="shared" si="4"/>
        <v>#N/A</v>
      </c>
      <c r="J22" s="22" t="e">
        <f t="shared" si="4"/>
        <v>#N/A</v>
      </c>
      <c r="K22" s="22" t="e">
        <f t="shared" si="4"/>
        <v>#N/A</v>
      </c>
      <c r="L22" s="22" t="e">
        <f t="shared" si="4"/>
        <v>#N/A</v>
      </c>
      <c r="M22" s="22" t="e">
        <f t="shared" si="4"/>
        <v>#N/A</v>
      </c>
      <c r="N22" s="22" t="e">
        <f t="shared" ref="N22" si="5">IF(N21="","",IF(N21&lt;$B$12,"Nein","Ja"))</f>
        <v>#N/A</v>
      </c>
      <c r="O22" s="22" t="e">
        <f t="shared" ref="O22" si="6">IF(O21="","",IF(O21&lt;$B$12,"Nein","Ja"))</f>
        <v>#N/A</v>
      </c>
      <c r="P22" s="22" t="e">
        <f t="shared" ref="P22" si="7">IF(P21="","",IF(P21&lt;$B$12,"Nein","Ja"))</f>
        <v>#N/A</v>
      </c>
      <c r="Q22" s="22" t="e">
        <f t="shared" ref="Q22" si="8">IF(Q21="","",IF(Q21&lt;$B$12,"Nein","Ja"))</f>
        <v>#N/A</v>
      </c>
      <c r="R22" s="22" t="e">
        <f t="shared" ref="R22" si="9">IF(R21="","",IF(R21&lt;$B$12,"Nein","Ja"))</f>
        <v>#N/A</v>
      </c>
      <c r="S22" s="22" t="e">
        <f t="shared" ref="S22" si="10">IF(S21="","",IF(S21&lt;$B$12,"Nein","Ja"))</f>
        <v>#N/A</v>
      </c>
      <c r="T22" s="22" t="e">
        <f t="shared" ref="T22" si="11">IF(T21="","",IF(T21&lt;$B$12,"Nein","Ja"))</f>
        <v>#N/A</v>
      </c>
      <c r="U22" s="22" t="e">
        <f t="shared" ref="U22" si="12">IF(U21="","",IF(U21&lt;$B$12,"Nein","Ja"))</f>
        <v>#N/A</v>
      </c>
      <c r="V22" s="22" t="e">
        <f t="shared" ref="V22:W22" si="13">IF(V21="","",IF(V21&lt;$B$12,"Nein","Ja"))</f>
        <v>#N/A</v>
      </c>
      <c r="W22" s="22" t="e">
        <f t="shared" si="13"/>
        <v>#N/A</v>
      </c>
      <c r="X22" s="22" t="e">
        <f t="shared" ref="X22" si="14">IF(X21="","",IF(X21&lt;$B$12,"Nein","Ja"))</f>
        <v>#N/A</v>
      </c>
      <c r="Y22" s="22" t="e">
        <f t="shared" ref="Y22" si="15">IF(Y21="","",IF(Y21&lt;$B$12,"Nein","Ja"))</f>
        <v>#N/A</v>
      </c>
      <c r="Z22" s="22" t="e">
        <f t="shared" ref="Z22" si="16">IF(Z21="","",IF(Z21&lt;$B$12,"Nein","Ja"))</f>
        <v>#N/A</v>
      </c>
      <c r="AA22" s="22" t="e">
        <f t="shared" ref="AA22" si="17">IF(AA21="","",IF(AA21&lt;$B$12,"Nein","Ja"))</f>
        <v>#N/A</v>
      </c>
      <c r="AB22" s="22" t="e">
        <f t="shared" ref="AB22" si="18">IF(AB21="","",IF(AB21&lt;$B$12,"Nein","Ja"))</f>
        <v>#N/A</v>
      </c>
      <c r="AC22" s="22" t="e">
        <f t="shared" ref="AC22" si="19">IF(AC21="","",IF(AC21&lt;$B$12,"Nein","Ja"))</f>
        <v>#N/A</v>
      </c>
      <c r="AD22" s="22" t="e">
        <f t="shared" ref="AD22" si="20">IF(AD21="","",IF(AD21&lt;$B$12,"Nein","Ja"))</f>
        <v>#N/A</v>
      </c>
      <c r="AE22" s="22" t="e">
        <f t="shared" ref="AE22" si="21">IF(AE21="","",IF(AE21&lt;$B$12,"Nein","Ja"))</f>
        <v>#N/A</v>
      </c>
      <c r="AF22" s="22" t="e">
        <f t="shared" ref="AF22:AG22" si="22">IF(AF21="","",IF(AF21&lt;$B$12,"Nein","Ja"))</f>
        <v>#N/A</v>
      </c>
      <c r="AG22" s="22" t="e">
        <f t="shared" si="22"/>
        <v>#N/A</v>
      </c>
      <c r="AH22" s="22" t="e">
        <f t="shared" ref="AH22" si="23">IF(AH21="","",IF(AH21&lt;$B$12,"Nein","Ja"))</f>
        <v>#N/A</v>
      </c>
      <c r="AI22" s="22" t="e">
        <f t="shared" ref="AI22" si="24">IF(AI21="","",IF(AI21&lt;$B$12,"Nein","Ja"))</f>
        <v>#N/A</v>
      </c>
      <c r="AJ22" s="22" t="e">
        <f t="shared" ref="AJ22" si="25">IF(AJ21="","",IF(AJ21&lt;$B$12,"Nein","Ja"))</f>
        <v>#N/A</v>
      </c>
      <c r="AK22" s="22" t="e">
        <f t="shared" ref="AK22" si="26">IF(AK21="","",IF(AK21&lt;$B$12,"Nein","Ja"))</f>
        <v>#N/A</v>
      </c>
      <c r="AL22" s="22" t="e">
        <f t="shared" ref="AL22" si="27">IF(AL21="","",IF(AL21&lt;$B$12,"Nein","Ja"))</f>
        <v>#N/A</v>
      </c>
      <c r="AM22" s="22" t="e">
        <f t="shared" ref="AM22" si="28">IF(AM21="","",IF(AM21&lt;$B$12,"Nein","Ja"))</f>
        <v>#N/A</v>
      </c>
      <c r="AN22" s="22" t="e">
        <f t="shared" ref="AN22" si="29">IF(AN21="","",IF(AN21&lt;$B$12,"Nein","Ja"))</f>
        <v>#N/A</v>
      </c>
      <c r="AO22" s="22" t="e">
        <f t="shared" ref="AO22" si="30">IF(AO21="","",IF(AO21&lt;$B$12,"Nein","Ja"))</f>
        <v>#N/A</v>
      </c>
      <c r="AP22" s="22" t="e">
        <f t="shared" ref="AP22:AQ22" si="31">IF(AP21="","",IF(AP21&lt;$B$12,"Nein","Ja"))</f>
        <v>#N/A</v>
      </c>
      <c r="AQ22" s="22" t="e">
        <f t="shared" si="31"/>
        <v>#N/A</v>
      </c>
      <c r="AR22" s="22" t="e">
        <f t="shared" ref="AR22" si="32">IF(AR21="","",IF(AR21&lt;$B$12,"Nein","Ja"))</f>
        <v>#N/A</v>
      </c>
      <c r="AS22" s="22" t="e">
        <f t="shared" ref="AS22" si="33">IF(AS21="","",IF(AS21&lt;$B$12,"Nein","Ja"))</f>
        <v>#N/A</v>
      </c>
      <c r="AT22" s="22" t="e">
        <f t="shared" ref="AT22" si="34">IF(AT21="","",IF(AT21&lt;$B$12,"Nein","Ja"))</f>
        <v>#N/A</v>
      </c>
      <c r="AU22" s="22" t="e">
        <f t="shared" ref="AU22" si="35">IF(AU21="","",IF(AU21&lt;$B$12,"Nein","Ja"))</f>
        <v>#N/A</v>
      </c>
      <c r="AV22" s="22" t="e">
        <f t="shared" ref="AV22" si="36">IF(AV21="","",IF(AV21&lt;$B$12,"Nein","Ja"))</f>
        <v>#N/A</v>
      </c>
      <c r="AW22" s="22" t="e">
        <f t="shared" ref="AW22" si="37">IF(AW21="","",IF(AW21&lt;$B$12,"Nein","Ja"))</f>
        <v>#N/A</v>
      </c>
      <c r="AX22" s="22" t="e">
        <f t="shared" ref="AX22" si="38">IF(AX21="","",IF(AX21&lt;$B$12,"Nein","Ja"))</f>
        <v>#N/A</v>
      </c>
      <c r="AY22" s="22" t="e">
        <f t="shared" ref="AY22" si="39">IF(AY21="","",IF(AY21&lt;$B$12,"Nein","Ja"))</f>
        <v>#N/A</v>
      </c>
    </row>
    <row r="23" spans="1:51">
      <c r="A23" s="27" t="s">
        <v>11</v>
      </c>
    </row>
    <row r="24" spans="1:51">
      <c r="A24" s="50" t="s">
        <v>68</v>
      </c>
      <c r="B24" s="51" t="e">
        <f t="shared" ref="B24:B31" ca="1" si="40">SUM(OFFSET(C24,0,0,1,B$13-B$11+1))</f>
        <v>#N/A</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c r="A25" s="50" t="s">
        <v>69</v>
      </c>
      <c r="B25" s="51" t="e">
        <f t="shared" ca="1" si="40"/>
        <v>#N/A</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c r="A26" s="50" t="s">
        <v>41</v>
      </c>
      <c r="B26" s="51" t="e">
        <f t="shared" ca="1" si="40"/>
        <v>#N/A</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c r="A27" s="52" t="s">
        <v>70</v>
      </c>
      <c r="B27" s="51" t="e">
        <f t="shared" ca="1" si="40"/>
        <v>#N/A</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c r="A28" s="52" t="s">
        <v>89</v>
      </c>
      <c r="B28" s="53" t="e">
        <f ca="1">SUM(OFFSET(C28,0,0,1,B$13-B$11+1))</f>
        <v>#N/A</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c r="A29" s="50" t="s">
        <v>90</v>
      </c>
      <c r="B29" s="51" t="e">
        <f t="shared" ca="1" si="40"/>
        <v>#N/A</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row>
    <row r="30" spans="1:51">
      <c r="A30" s="52" t="s">
        <v>91</v>
      </c>
      <c r="B30" s="51" t="e">
        <f t="shared" ca="1" si="40"/>
        <v>#N/A</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row>
    <row r="31" spans="1:51">
      <c r="A31" s="50" t="s">
        <v>92</v>
      </c>
      <c r="B31" s="51" t="e">
        <f t="shared" ca="1" si="40"/>
        <v>#N/A</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spans="1:51" s="23" customFormat="1">
      <c r="A32" s="54" t="s">
        <v>58</v>
      </c>
      <c r="C32" s="9"/>
      <c r="D32" s="39"/>
    </row>
    <row r="33" spans="1:51">
      <c r="B33" s="55"/>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row>
    <row r="34" spans="1:51">
      <c r="A34" s="57" t="s">
        <v>9</v>
      </c>
      <c r="B34" s="53" t="e">
        <f ca="1">SUM(OFFSET(C34,0,0,1,B$13-B$11+1))</f>
        <v>#N/A</v>
      </c>
      <c r="C34" s="58">
        <f>IF(C$21="","",IFERROR(SUM(C24:C31),""))</f>
        <v>0</v>
      </c>
      <c r="D34" s="58" t="e">
        <f t="shared" ref="D34:AY34" si="41">IF(D$21="","",IFERROR(SUM(D24:D31),""))</f>
        <v>#N/A</v>
      </c>
      <c r="E34" s="58" t="e">
        <f t="shared" si="41"/>
        <v>#N/A</v>
      </c>
      <c r="F34" s="58" t="e">
        <f t="shared" si="41"/>
        <v>#N/A</v>
      </c>
      <c r="G34" s="58" t="e">
        <f t="shared" si="41"/>
        <v>#N/A</v>
      </c>
      <c r="H34" s="58" t="e">
        <f t="shared" si="41"/>
        <v>#N/A</v>
      </c>
      <c r="I34" s="58" t="e">
        <f t="shared" si="41"/>
        <v>#N/A</v>
      </c>
      <c r="J34" s="58" t="e">
        <f t="shared" si="41"/>
        <v>#N/A</v>
      </c>
      <c r="K34" s="58" t="e">
        <f t="shared" si="41"/>
        <v>#N/A</v>
      </c>
      <c r="L34" s="58" t="e">
        <f t="shared" si="41"/>
        <v>#N/A</v>
      </c>
      <c r="M34" s="58" t="e">
        <f t="shared" si="41"/>
        <v>#N/A</v>
      </c>
      <c r="N34" s="58" t="e">
        <f t="shared" si="41"/>
        <v>#N/A</v>
      </c>
      <c r="O34" s="58" t="e">
        <f t="shared" si="41"/>
        <v>#N/A</v>
      </c>
      <c r="P34" s="58" t="e">
        <f t="shared" si="41"/>
        <v>#N/A</v>
      </c>
      <c r="Q34" s="58" t="e">
        <f t="shared" si="41"/>
        <v>#N/A</v>
      </c>
      <c r="R34" s="58" t="e">
        <f t="shared" si="41"/>
        <v>#N/A</v>
      </c>
      <c r="S34" s="58" t="e">
        <f t="shared" si="41"/>
        <v>#N/A</v>
      </c>
      <c r="T34" s="58" t="e">
        <f t="shared" si="41"/>
        <v>#N/A</v>
      </c>
      <c r="U34" s="58" t="e">
        <f t="shared" si="41"/>
        <v>#N/A</v>
      </c>
      <c r="V34" s="58" t="e">
        <f t="shared" si="41"/>
        <v>#N/A</v>
      </c>
      <c r="W34" s="58" t="e">
        <f t="shared" si="41"/>
        <v>#N/A</v>
      </c>
      <c r="X34" s="58" t="e">
        <f t="shared" si="41"/>
        <v>#N/A</v>
      </c>
      <c r="Y34" s="58" t="e">
        <f t="shared" si="41"/>
        <v>#N/A</v>
      </c>
      <c r="Z34" s="58" t="e">
        <f t="shared" si="41"/>
        <v>#N/A</v>
      </c>
      <c r="AA34" s="58" t="e">
        <f t="shared" si="41"/>
        <v>#N/A</v>
      </c>
      <c r="AB34" s="58" t="e">
        <f t="shared" si="41"/>
        <v>#N/A</v>
      </c>
      <c r="AC34" s="58" t="e">
        <f t="shared" si="41"/>
        <v>#N/A</v>
      </c>
      <c r="AD34" s="58" t="e">
        <f t="shared" si="41"/>
        <v>#N/A</v>
      </c>
      <c r="AE34" s="58" t="e">
        <f t="shared" si="41"/>
        <v>#N/A</v>
      </c>
      <c r="AF34" s="58" t="e">
        <f t="shared" si="41"/>
        <v>#N/A</v>
      </c>
      <c r="AG34" s="58" t="e">
        <f t="shared" si="41"/>
        <v>#N/A</v>
      </c>
      <c r="AH34" s="58" t="e">
        <f t="shared" si="41"/>
        <v>#N/A</v>
      </c>
      <c r="AI34" s="58" t="e">
        <f t="shared" si="41"/>
        <v>#N/A</v>
      </c>
      <c r="AJ34" s="58" t="e">
        <f t="shared" si="41"/>
        <v>#N/A</v>
      </c>
      <c r="AK34" s="58" t="e">
        <f t="shared" si="41"/>
        <v>#N/A</v>
      </c>
      <c r="AL34" s="58" t="e">
        <f t="shared" si="41"/>
        <v>#N/A</v>
      </c>
      <c r="AM34" s="58" t="e">
        <f t="shared" si="41"/>
        <v>#N/A</v>
      </c>
      <c r="AN34" s="58" t="e">
        <f t="shared" si="41"/>
        <v>#N/A</v>
      </c>
      <c r="AO34" s="58" t="e">
        <f t="shared" si="41"/>
        <v>#N/A</v>
      </c>
      <c r="AP34" s="58" t="e">
        <f t="shared" si="41"/>
        <v>#N/A</v>
      </c>
      <c r="AQ34" s="58" t="e">
        <f t="shared" si="41"/>
        <v>#N/A</v>
      </c>
      <c r="AR34" s="58" t="e">
        <f t="shared" si="41"/>
        <v>#N/A</v>
      </c>
      <c r="AS34" s="58" t="e">
        <f t="shared" si="41"/>
        <v>#N/A</v>
      </c>
      <c r="AT34" s="58" t="e">
        <f t="shared" si="41"/>
        <v>#N/A</v>
      </c>
      <c r="AU34" s="58" t="e">
        <f t="shared" si="41"/>
        <v>#N/A</v>
      </c>
      <c r="AV34" s="58" t="e">
        <f t="shared" si="41"/>
        <v>#N/A</v>
      </c>
      <c r="AW34" s="58" t="e">
        <f t="shared" si="41"/>
        <v>#N/A</v>
      </c>
      <c r="AX34" s="58" t="e">
        <f t="shared" si="41"/>
        <v>#N/A</v>
      </c>
      <c r="AY34" s="58" t="e">
        <f t="shared" si="41"/>
        <v>#N/A</v>
      </c>
    </row>
    <row r="35" spans="1:51">
      <c r="A35" s="59"/>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row>
    <row r="36" spans="1:51">
      <c r="A36" s="60" t="s">
        <v>12</v>
      </c>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row>
    <row r="37" spans="1:51">
      <c r="A37" s="50" t="s">
        <v>105</v>
      </c>
      <c r="B37" s="61">
        <f ca="1">IFERROR(AVERAGE(OFFSET(C37,0,0,1,B$13-B$11+1)),)</f>
        <v>0</v>
      </c>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row>
    <row r="38" spans="1:51">
      <c r="A38" s="62" t="s">
        <v>106</v>
      </c>
      <c r="B38" s="61">
        <f ca="1">IFERROR(AVERAGE(OFFSET(C38,0,0,1,B$13-B$11+1)),)</f>
        <v>0</v>
      </c>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row>
    <row r="39" spans="1:51">
      <c r="A39" s="63" t="s">
        <v>107</v>
      </c>
      <c r="B39" s="51" t="e">
        <f ca="1">SUM(OFFSET(C39,0,0,1,B$13-B$11+1))</f>
        <v>#N/A</v>
      </c>
      <c r="C39" s="1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1:51">
      <c r="A40" s="63" t="s">
        <v>108</v>
      </c>
      <c r="B40" s="53" t="e">
        <f ca="1">SUM(OFFSET(C40,0,0,1,B$13-B$11+1))</f>
        <v>#N/A</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c r="A41" s="64" t="s">
        <v>10</v>
      </c>
      <c r="B41" s="51" t="e">
        <f ca="1">SUM(OFFSET(C41,0,0,1,B$13-B$11+1))</f>
        <v>#N/A</v>
      </c>
      <c r="C41" s="65">
        <f>IF(C$21="","",C37*C38+C39+C40)</f>
        <v>0</v>
      </c>
      <c r="D41" s="65" t="e">
        <f>IF(D$21="","",D37*D38+D39+D40)</f>
        <v>#N/A</v>
      </c>
      <c r="E41" s="65" t="e">
        <f t="shared" ref="E41:AY41" si="42">IF(E$21="","",E37*E38+E39+E40)</f>
        <v>#N/A</v>
      </c>
      <c r="F41" s="65" t="e">
        <f t="shared" si="42"/>
        <v>#N/A</v>
      </c>
      <c r="G41" s="65" t="e">
        <f t="shared" si="42"/>
        <v>#N/A</v>
      </c>
      <c r="H41" s="65" t="e">
        <f t="shared" si="42"/>
        <v>#N/A</v>
      </c>
      <c r="I41" s="65" t="e">
        <f t="shared" si="42"/>
        <v>#N/A</v>
      </c>
      <c r="J41" s="65" t="e">
        <f t="shared" si="42"/>
        <v>#N/A</v>
      </c>
      <c r="K41" s="65" t="e">
        <f t="shared" si="42"/>
        <v>#N/A</v>
      </c>
      <c r="L41" s="65" t="e">
        <f t="shared" si="42"/>
        <v>#N/A</v>
      </c>
      <c r="M41" s="65" t="e">
        <f t="shared" si="42"/>
        <v>#N/A</v>
      </c>
      <c r="N41" s="65" t="e">
        <f t="shared" si="42"/>
        <v>#N/A</v>
      </c>
      <c r="O41" s="65" t="e">
        <f t="shared" si="42"/>
        <v>#N/A</v>
      </c>
      <c r="P41" s="65" t="e">
        <f t="shared" si="42"/>
        <v>#N/A</v>
      </c>
      <c r="Q41" s="65" t="e">
        <f t="shared" si="42"/>
        <v>#N/A</v>
      </c>
      <c r="R41" s="65" t="e">
        <f t="shared" si="42"/>
        <v>#N/A</v>
      </c>
      <c r="S41" s="65" t="e">
        <f t="shared" si="42"/>
        <v>#N/A</v>
      </c>
      <c r="T41" s="65" t="e">
        <f t="shared" si="42"/>
        <v>#N/A</v>
      </c>
      <c r="U41" s="65" t="e">
        <f t="shared" si="42"/>
        <v>#N/A</v>
      </c>
      <c r="V41" s="65" t="e">
        <f t="shared" si="42"/>
        <v>#N/A</v>
      </c>
      <c r="W41" s="65" t="e">
        <f t="shared" si="42"/>
        <v>#N/A</v>
      </c>
      <c r="X41" s="65" t="e">
        <f t="shared" si="42"/>
        <v>#N/A</v>
      </c>
      <c r="Y41" s="65" t="e">
        <f t="shared" si="42"/>
        <v>#N/A</v>
      </c>
      <c r="Z41" s="65" t="e">
        <f t="shared" si="42"/>
        <v>#N/A</v>
      </c>
      <c r="AA41" s="65" t="e">
        <f t="shared" si="42"/>
        <v>#N/A</v>
      </c>
      <c r="AB41" s="65" t="e">
        <f t="shared" si="42"/>
        <v>#N/A</v>
      </c>
      <c r="AC41" s="65" t="e">
        <f t="shared" si="42"/>
        <v>#N/A</v>
      </c>
      <c r="AD41" s="65" t="e">
        <f t="shared" si="42"/>
        <v>#N/A</v>
      </c>
      <c r="AE41" s="65" t="e">
        <f t="shared" si="42"/>
        <v>#N/A</v>
      </c>
      <c r="AF41" s="65" t="e">
        <f t="shared" si="42"/>
        <v>#N/A</v>
      </c>
      <c r="AG41" s="65" t="e">
        <f t="shared" si="42"/>
        <v>#N/A</v>
      </c>
      <c r="AH41" s="65" t="e">
        <f t="shared" si="42"/>
        <v>#N/A</v>
      </c>
      <c r="AI41" s="65" t="e">
        <f t="shared" si="42"/>
        <v>#N/A</v>
      </c>
      <c r="AJ41" s="65" t="e">
        <f t="shared" si="42"/>
        <v>#N/A</v>
      </c>
      <c r="AK41" s="65" t="e">
        <f t="shared" si="42"/>
        <v>#N/A</v>
      </c>
      <c r="AL41" s="65" t="e">
        <f t="shared" si="42"/>
        <v>#N/A</v>
      </c>
      <c r="AM41" s="65" t="e">
        <f t="shared" si="42"/>
        <v>#N/A</v>
      </c>
      <c r="AN41" s="65" t="e">
        <f t="shared" si="42"/>
        <v>#N/A</v>
      </c>
      <c r="AO41" s="65" t="e">
        <f t="shared" si="42"/>
        <v>#N/A</v>
      </c>
      <c r="AP41" s="65" t="e">
        <f t="shared" si="42"/>
        <v>#N/A</v>
      </c>
      <c r="AQ41" s="65" t="e">
        <f t="shared" si="42"/>
        <v>#N/A</v>
      </c>
      <c r="AR41" s="65" t="e">
        <f t="shared" si="42"/>
        <v>#N/A</v>
      </c>
      <c r="AS41" s="65" t="e">
        <f t="shared" si="42"/>
        <v>#N/A</v>
      </c>
      <c r="AT41" s="65" t="e">
        <f t="shared" si="42"/>
        <v>#N/A</v>
      </c>
      <c r="AU41" s="65" t="e">
        <f t="shared" si="42"/>
        <v>#N/A</v>
      </c>
      <c r="AV41" s="65" t="e">
        <f t="shared" si="42"/>
        <v>#N/A</v>
      </c>
      <c r="AW41" s="65" t="e">
        <f t="shared" si="42"/>
        <v>#N/A</v>
      </c>
      <c r="AX41" s="65" t="e">
        <f t="shared" si="42"/>
        <v>#N/A</v>
      </c>
      <c r="AY41" s="65" t="e">
        <f t="shared" si="42"/>
        <v>#N/A</v>
      </c>
    </row>
    <row r="42" spans="1:51" s="69" customFormat="1">
      <c r="A42" s="66"/>
      <c r="B42" s="67"/>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row>
    <row r="43" spans="1:51" s="69" customFormat="1">
      <c r="A43" s="70" t="s">
        <v>71</v>
      </c>
      <c r="B43" s="67"/>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row>
    <row r="44" spans="1:51" s="69" customFormat="1">
      <c r="A44" s="66" t="s">
        <v>19</v>
      </c>
      <c r="B44" s="51" t="e">
        <f ca="1">SUM(OFFSET(C44,0,0,1,B$13-B$11+1))</f>
        <v>#N/A</v>
      </c>
      <c r="C44" s="61">
        <f>IF(C$21="","",IFERROR(C41-C34,))</f>
        <v>0</v>
      </c>
      <c r="D44" s="61" t="e">
        <f t="shared" ref="D44:AY44" si="43">IF(D$21="","",IFERROR(D41-D34,))</f>
        <v>#N/A</v>
      </c>
      <c r="E44" s="61" t="e">
        <f t="shared" si="43"/>
        <v>#N/A</v>
      </c>
      <c r="F44" s="61" t="e">
        <f t="shared" si="43"/>
        <v>#N/A</v>
      </c>
      <c r="G44" s="61" t="e">
        <f t="shared" si="43"/>
        <v>#N/A</v>
      </c>
      <c r="H44" s="61" t="e">
        <f t="shared" si="43"/>
        <v>#N/A</v>
      </c>
      <c r="I44" s="61" t="e">
        <f t="shared" si="43"/>
        <v>#N/A</v>
      </c>
      <c r="J44" s="61" t="e">
        <f t="shared" si="43"/>
        <v>#N/A</v>
      </c>
      <c r="K44" s="61" t="e">
        <f t="shared" si="43"/>
        <v>#N/A</v>
      </c>
      <c r="L44" s="61" t="e">
        <f t="shared" si="43"/>
        <v>#N/A</v>
      </c>
      <c r="M44" s="61" t="e">
        <f t="shared" si="43"/>
        <v>#N/A</v>
      </c>
      <c r="N44" s="61" t="e">
        <f t="shared" si="43"/>
        <v>#N/A</v>
      </c>
      <c r="O44" s="61" t="e">
        <f t="shared" si="43"/>
        <v>#N/A</v>
      </c>
      <c r="P44" s="61" t="e">
        <f t="shared" si="43"/>
        <v>#N/A</v>
      </c>
      <c r="Q44" s="61" t="e">
        <f t="shared" si="43"/>
        <v>#N/A</v>
      </c>
      <c r="R44" s="61" t="e">
        <f t="shared" si="43"/>
        <v>#N/A</v>
      </c>
      <c r="S44" s="61" t="e">
        <f t="shared" si="43"/>
        <v>#N/A</v>
      </c>
      <c r="T44" s="61" t="e">
        <f t="shared" si="43"/>
        <v>#N/A</v>
      </c>
      <c r="U44" s="61" t="e">
        <f t="shared" si="43"/>
        <v>#N/A</v>
      </c>
      <c r="V44" s="61" t="e">
        <f t="shared" si="43"/>
        <v>#N/A</v>
      </c>
      <c r="W44" s="61" t="e">
        <f t="shared" si="43"/>
        <v>#N/A</v>
      </c>
      <c r="X44" s="61" t="e">
        <f t="shared" si="43"/>
        <v>#N/A</v>
      </c>
      <c r="Y44" s="61" t="e">
        <f t="shared" si="43"/>
        <v>#N/A</v>
      </c>
      <c r="Z44" s="61" t="e">
        <f t="shared" si="43"/>
        <v>#N/A</v>
      </c>
      <c r="AA44" s="61" t="e">
        <f t="shared" si="43"/>
        <v>#N/A</v>
      </c>
      <c r="AB44" s="61" t="e">
        <f t="shared" si="43"/>
        <v>#N/A</v>
      </c>
      <c r="AC44" s="61" t="e">
        <f t="shared" si="43"/>
        <v>#N/A</v>
      </c>
      <c r="AD44" s="61" t="e">
        <f t="shared" si="43"/>
        <v>#N/A</v>
      </c>
      <c r="AE44" s="61" t="e">
        <f t="shared" si="43"/>
        <v>#N/A</v>
      </c>
      <c r="AF44" s="61" t="e">
        <f t="shared" si="43"/>
        <v>#N/A</v>
      </c>
      <c r="AG44" s="61" t="e">
        <f t="shared" si="43"/>
        <v>#N/A</v>
      </c>
      <c r="AH44" s="61" t="e">
        <f t="shared" si="43"/>
        <v>#N/A</v>
      </c>
      <c r="AI44" s="61" t="e">
        <f t="shared" si="43"/>
        <v>#N/A</v>
      </c>
      <c r="AJ44" s="61" t="e">
        <f t="shared" si="43"/>
        <v>#N/A</v>
      </c>
      <c r="AK44" s="61" t="e">
        <f t="shared" si="43"/>
        <v>#N/A</v>
      </c>
      <c r="AL44" s="61" t="e">
        <f t="shared" si="43"/>
        <v>#N/A</v>
      </c>
      <c r="AM44" s="61" t="e">
        <f t="shared" si="43"/>
        <v>#N/A</v>
      </c>
      <c r="AN44" s="61" t="e">
        <f t="shared" si="43"/>
        <v>#N/A</v>
      </c>
      <c r="AO44" s="61" t="e">
        <f t="shared" si="43"/>
        <v>#N/A</v>
      </c>
      <c r="AP44" s="61" t="e">
        <f t="shared" si="43"/>
        <v>#N/A</v>
      </c>
      <c r="AQ44" s="61" t="e">
        <f t="shared" si="43"/>
        <v>#N/A</v>
      </c>
      <c r="AR44" s="61" t="e">
        <f t="shared" si="43"/>
        <v>#N/A</v>
      </c>
      <c r="AS44" s="61" t="e">
        <f t="shared" si="43"/>
        <v>#N/A</v>
      </c>
      <c r="AT44" s="61" t="e">
        <f t="shared" si="43"/>
        <v>#N/A</v>
      </c>
      <c r="AU44" s="61" t="e">
        <f t="shared" si="43"/>
        <v>#N/A</v>
      </c>
      <c r="AV44" s="61" t="e">
        <f t="shared" si="43"/>
        <v>#N/A</v>
      </c>
      <c r="AW44" s="61" t="e">
        <f t="shared" si="43"/>
        <v>#N/A</v>
      </c>
      <c r="AX44" s="61" t="e">
        <f t="shared" si="43"/>
        <v>#N/A</v>
      </c>
      <c r="AY44" s="61" t="e">
        <f t="shared" si="43"/>
        <v>#N/A</v>
      </c>
    </row>
    <row r="45" spans="1:51" s="69" customFormat="1">
      <c r="A45" s="71" t="s">
        <v>73</v>
      </c>
      <c r="B45" s="51" t="e">
        <f ca="1">SUM(OFFSET(C45,0,0,1,B$13-B$11+1))</f>
        <v>#N/A</v>
      </c>
      <c r="C45" s="61" t="e">
        <f t="shared" ref="C45:AH45" ca="1" si="44">IF(C$21="","",C44/(1+IF(C22="Nein",$B$15,$B$14))^(C21-$B$11))</f>
        <v>#N/A</v>
      </c>
      <c r="D45" s="61" t="e">
        <f t="shared" si="44"/>
        <v>#N/A</v>
      </c>
      <c r="E45" s="61" t="e">
        <f t="shared" si="44"/>
        <v>#N/A</v>
      </c>
      <c r="F45" s="61" t="e">
        <f t="shared" si="44"/>
        <v>#N/A</v>
      </c>
      <c r="G45" s="61" t="e">
        <f t="shared" si="44"/>
        <v>#N/A</v>
      </c>
      <c r="H45" s="61" t="e">
        <f t="shared" si="44"/>
        <v>#N/A</v>
      </c>
      <c r="I45" s="61" t="e">
        <f t="shared" si="44"/>
        <v>#N/A</v>
      </c>
      <c r="J45" s="61" t="e">
        <f t="shared" si="44"/>
        <v>#N/A</v>
      </c>
      <c r="K45" s="61" t="e">
        <f t="shared" si="44"/>
        <v>#N/A</v>
      </c>
      <c r="L45" s="61" t="e">
        <f t="shared" si="44"/>
        <v>#N/A</v>
      </c>
      <c r="M45" s="61" t="e">
        <f t="shared" si="44"/>
        <v>#N/A</v>
      </c>
      <c r="N45" s="61" t="e">
        <f t="shared" si="44"/>
        <v>#N/A</v>
      </c>
      <c r="O45" s="61" t="e">
        <f t="shared" si="44"/>
        <v>#N/A</v>
      </c>
      <c r="P45" s="61" t="e">
        <f t="shared" si="44"/>
        <v>#N/A</v>
      </c>
      <c r="Q45" s="61" t="e">
        <f t="shared" si="44"/>
        <v>#N/A</v>
      </c>
      <c r="R45" s="61" t="e">
        <f t="shared" si="44"/>
        <v>#N/A</v>
      </c>
      <c r="S45" s="61" t="e">
        <f t="shared" si="44"/>
        <v>#N/A</v>
      </c>
      <c r="T45" s="61" t="e">
        <f t="shared" si="44"/>
        <v>#N/A</v>
      </c>
      <c r="U45" s="61" t="e">
        <f t="shared" si="44"/>
        <v>#N/A</v>
      </c>
      <c r="V45" s="61" t="e">
        <f t="shared" si="44"/>
        <v>#N/A</v>
      </c>
      <c r="W45" s="61" t="e">
        <f t="shared" si="44"/>
        <v>#N/A</v>
      </c>
      <c r="X45" s="61" t="e">
        <f t="shared" si="44"/>
        <v>#N/A</v>
      </c>
      <c r="Y45" s="61" t="e">
        <f t="shared" si="44"/>
        <v>#N/A</v>
      </c>
      <c r="Z45" s="61" t="e">
        <f t="shared" si="44"/>
        <v>#N/A</v>
      </c>
      <c r="AA45" s="61" t="e">
        <f t="shared" si="44"/>
        <v>#N/A</v>
      </c>
      <c r="AB45" s="61" t="e">
        <f t="shared" si="44"/>
        <v>#N/A</v>
      </c>
      <c r="AC45" s="61" t="e">
        <f t="shared" si="44"/>
        <v>#N/A</v>
      </c>
      <c r="AD45" s="61" t="e">
        <f t="shared" si="44"/>
        <v>#N/A</v>
      </c>
      <c r="AE45" s="61" t="e">
        <f t="shared" si="44"/>
        <v>#N/A</v>
      </c>
      <c r="AF45" s="61" t="e">
        <f t="shared" si="44"/>
        <v>#N/A</v>
      </c>
      <c r="AG45" s="61" t="e">
        <f t="shared" si="44"/>
        <v>#N/A</v>
      </c>
      <c r="AH45" s="61" t="e">
        <f t="shared" si="44"/>
        <v>#N/A</v>
      </c>
      <c r="AI45" s="61" t="e">
        <f t="shared" ref="AI45:AY45" si="45">IF(AI$21="","",AI44/(1+IF(AI22="Nein",$B$15,$B$14))^(AI21-$B$11))</f>
        <v>#N/A</v>
      </c>
      <c r="AJ45" s="61" t="e">
        <f t="shared" si="45"/>
        <v>#N/A</v>
      </c>
      <c r="AK45" s="61" t="e">
        <f t="shared" si="45"/>
        <v>#N/A</v>
      </c>
      <c r="AL45" s="61" t="e">
        <f t="shared" si="45"/>
        <v>#N/A</v>
      </c>
      <c r="AM45" s="61" t="e">
        <f t="shared" si="45"/>
        <v>#N/A</v>
      </c>
      <c r="AN45" s="61" t="e">
        <f t="shared" si="45"/>
        <v>#N/A</v>
      </c>
      <c r="AO45" s="61" t="e">
        <f t="shared" si="45"/>
        <v>#N/A</v>
      </c>
      <c r="AP45" s="61" t="e">
        <f t="shared" si="45"/>
        <v>#N/A</v>
      </c>
      <c r="AQ45" s="61" t="e">
        <f t="shared" si="45"/>
        <v>#N/A</v>
      </c>
      <c r="AR45" s="61" t="e">
        <f t="shared" si="45"/>
        <v>#N/A</v>
      </c>
      <c r="AS45" s="61" t="e">
        <f t="shared" si="45"/>
        <v>#N/A</v>
      </c>
      <c r="AT45" s="61" t="e">
        <f t="shared" si="45"/>
        <v>#N/A</v>
      </c>
      <c r="AU45" s="61" t="e">
        <f t="shared" si="45"/>
        <v>#N/A</v>
      </c>
      <c r="AV45" s="61" t="e">
        <f t="shared" si="45"/>
        <v>#N/A</v>
      </c>
      <c r="AW45" s="61" t="e">
        <f t="shared" si="45"/>
        <v>#N/A</v>
      </c>
      <c r="AX45" s="61" t="e">
        <f t="shared" si="45"/>
        <v>#N/A</v>
      </c>
      <c r="AY45" s="61" t="e">
        <f t="shared" si="45"/>
        <v>#N/A</v>
      </c>
    </row>
    <row r="46" spans="1:51" s="69" customFormat="1">
      <c r="A46" s="66" t="s">
        <v>20</v>
      </c>
      <c r="B46" s="51">
        <f ca="1">IFERROR(OFFSET(C46,0,B$13-B$11),)</f>
        <v>0</v>
      </c>
      <c r="C46" s="61" t="e">
        <f ca="1">IF(C$21="","",SUM($C$45:C45))</f>
        <v>#N/A</v>
      </c>
      <c r="D46" s="61" t="e">
        <f>IF(D$21="","",SUM($C$45:D45))</f>
        <v>#N/A</v>
      </c>
      <c r="E46" s="61" t="e">
        <f>IF(E$21="","",SUM($C$45:E45))</f>
        <v>#N/A</v>
      </c>
      <c r="F46" s="61" t="e">
        <f>IF(F$21="","",SUM($C$45:F45))</f>
        <v>#N/A</v>
      </c>
      <c r="G46" s="61" t="e">
        <f>IF(G$21="","",SUM($C$45:G45))</f>
        <v>#N/A</v>
      </c>
      <c r="H46" s="61" t="e">
        <f>IF(H$21="","",SUM($C$45:H45))</f>
        <v>#N/A</v>
      </c>
      <c r="I46" s="61" t="e">
        <f>IF(I$21="","",SUM($C$45:I45))</f>
        <v>#N/A</v>
      </c>
      <c r="J46" s="61" t="e">
        <f>IF(J$21="","",SUM($C$45:J45))</f>
        <v>#N/A</v>
      </c>
      <c r="K46" s="61" t="e">
        <f>IF(K$21="","",SUM($C$45:K45))</f>
        <v>#N/A</v>
      </c>
      <c r="L46" s="61" t="e">
        <f>IF(L$21="","",SUM($C$45:L45))</f>
        <v>#N/A</v>
      </c>
      <c r="M46" s="61" t="e">
        <f>IF(M$21="","",SUM($C$45:M45))</f>
        <v>#N/A</v>
      </c>
      <c r="N46" s="61" t="e">
        <f>IF(N$21="","",SUM($C$45:N45))</f>
        <v>#N/A</v>
      </c>
      <c r="O46" s="61" t="e">
        <f>IF(O$21="","",SUM($C$45:O45))</f>
        <v>#N/A</v>
      </c>
      <c r="P46" s="61" t="e">
        <f>IF(P$21="","",SUM($C$45:P45))</f>
        <v>#N/A</v>
      </c>
      <c r="Q46" s="61" t="e">
        <f>IF(Q$21="","",SUM($C$45:Q45))</f>
        <v>#N/A</v>
      </c>
      <c r="R46" s="61" t="e">
        <f>IF(R$21="","",SUM($C$45:R45))</f>
        <v>#N/A</v>
      </c>
      <c r="S46" s="61" t="e">
        <f>IF(S$21="","",SUM($C$45:S45))</f>
        <v>#N/A</v>
      </c>
      <c r="T46" s="61" t="e">
        <f>IF(T$21="","",SUM($C$45:T45))</f>
        <v>#N/A</v>
      </c>
      <c r="U46" s="61" t="e">
        <f>IF(U$21="","",SUM($C$45:U45))</f>
        <v>#N/A</v>
      </c>
      <c r="V46" s="61" t="e">
        <f>IF(V$21="","",SUM($C$45:V45))</f>
        <v>#N/A</v>
      </c>
      <c r="W46" s="61" t="e">
        <f>IF(W$21="","",SUM($C$45:W45))</f>
        <v>#N/A</v>
      </c>
      <c r="X46" s="61" t="e">
        <f>IF(X$21="","",SUM($C$45:X45))</f>
        <v>#N/A</v>
      </c>
      <c r="Y46" s="61" t="e">
        <f>IF(Y$21="","",SUM($C$45:Y45))</f>
        <v>#N/A</v>
      </c>
      <c r="Z46" s="61" t="e">
        <f>IF(Z$21="","",SUM($C$45:Z45))</f>
        <v>#N/A</v>
      </c>
      <c r="AA46" s="61" t="e">
        <f>IF(AA$21="","",SUM($C$45:AA45))</f>
        <v>#N/A</v>
      </c>
      <c r="AB46" s="61" t="e">
        <f>IF(AB$21="","",SUM($C$45:AB45))</f>
        <v>#N/A</v>
      </c>
      <c r="AC46" s="61" t="e">
        <f>IF(AC$21="","",SUM($C$45:AC45))</f>
        <v>#N/A</v>
      </c>
      <c r="AD46" s="61" t="e">
        <f>IF(AD$21="","",SUM($C$45:AD45))</f>
        <v>#N/A</v>
      </c>
      <c r="AE46" s="61" t="e">
        <f>IF(AE$21="","",SUM($C$45:AE45))</f>
        <v>#N/A</v>
      </c>
      <c r="AF46" s="61" t="e">
        <f>IF(AF$21="","",SUM($C$45:AF45))</f>
        <v>#N/A</v>
      </c>
      <c r="AG46" s="61" t="e">
        <f>IF(AG$21="","",SUM($C$45:AG45))</f>
        <v>#N/A</v>
      </c>
      <c r="AH46" s="61" t="e">
        <f>IF(AH$21="","",SUM($C$45:AH45))</f>
        <v>#N/A</v>
      </c>
      <c r="AI46" s="61" t="e">
        <f>IF(AI$21="","",SUM($C$45:AI45))</f>
        <v>#N/A</v>
      </c>
      <c r="AJ46" s="61" t="e">
        <f>IF(AJ$21="","",SUM($C$45:AJ45))</f>
        <v>#N/A</v>
      </c>
      <c r="AK46" s="61" t="e">
        <f>IF(AK$21="","",SUM($C$45:AK45))</f>
        <v>#N/A</v>
      </c>
      <c r="AL46" s="61" t="e">
        <f>IF(AL$21="","",SUM($C$45:AL45))</f>
        <v>#N/A</v>
      </c>
      <c r="AM46" s="61" t="e">
        <f>IF(AM$21="","",SUM($C$45:AM45))</f>
        <v>#N/A</v>
      </c>
      <c r="AN46" s="61" t="e">
        <f>IF(AN$21="","",SUM($C$45:AN45))</f>
        <v>#N/A</v>
      </c>
      <c r="AO46" s="61" t="e">
        <f>IF(AO$21="","",SUM($C$45:AO45))</f>
        <v>#N/A</v>
      </c>
      <c r="AP46" s="61" t="e">
        <f>IF(AP$21="","",SUM($C$45:AP45))</f>
        <v>#N/A</v>
      </c>
      <c r="AQ46" s="61" t="e">
        <f>IF(AQ$21="","",SUM($C$45:AQ45))</f>
        <v>#N/A</v>
      </c>
      <c r="AR46" s="61" t="e">
        <f>IF(AR$21="","",SUM($C$45:AR45))</f>
        <v>#N/A</v>
      </c>
      <c r="AS46" s="61" t="e">
        <f>IF(AS$21="","",SUM($C$45:AS45))</f>
        <v>#N/A</v>
      </c>
      <c r="AT46" s="61" t="e">
        <f>IF(AT$21="","",SUM($C$45:AT45))</f>
        <v>#N/A</v>
      </c>
      <c r="AU46" s="61" t="e">
        <f>IF(AU$21="","",SUM($C$45:AU45))</f>
        <v>#N/A</v>
      </c>
      <c r="AV46" s="61" t="e">
        <f>IF(AV$21="","",SUM($C$45:AV45))</f>
        <v>#N/A</v>
      </c>
      <c r="AW46" s="61" t="e">
        <f>IF(AW$21="","",SUM($C$45:AW45))</f>
        <v>#N/A</v>
      </c>
      <c r="AX46" s="61" t="e">
        <f>IF(AX$21="","",SUM($C$45:AX45))</f>
        <v>#N/A</v>
      </c>
      <c r="AY46" s="61" t="e">
        <f>IF(AY$21="","",SUM($C$45:AY45))</f>
        <v>#N/A</v>
      </c>
    </row>
    <row r="47" spans="1:51">
      <c r="A47" s="72" t="s">
        <v>22</v>
      </c>
      <c r="B47" s="73" t="e">
        <f ca="1">B46+C32*1/(1+B14)^(B13-B11)</f>
        <v>#N/A</v>
      </c>
      <c r="C47" s="74"/>
    </row>
    <row r="48" spans="1:51">
      <c r="A48" s="54"/>
      <c r="B48" s="74"/>
    </row>
    <row r="49" spans="1:51">
      <c r="A49" s="54"/>
      <c r="B49" s="74"/>
    </row>
    <row r="50" spans="1:51">
      <c r="A50" s="75" t="s">
        <v>13</v>
      </c>
    </row>
    <row r="51" spans="1:51">
      <c r="A51" s="76" t="s">
        <v>14</v>
      </c>
      <c r="B51" s="61" t="e">
        <f ca="1">SUM(OFFSET(C51,0,0,1,B$13-B$11+1))</f>
        <v>#N/A</v>
      </c>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c r="A52" s="77" t="s">
        <v>26</v>
      </c>
      <c r="B52" s="23"/>
      <c r="C52" s="17"/>
      <c r="D52" s="74"/>
    </row>
    <row r="53" spans="1:51">
      <c r="A53" s="76" t="s">
        <v>18</v>
      </c>
      <c r="B53" s="61" t="e">
        <f ca="1">SUM(OFFSET(C53,0,0,1,B$13-B$11+1))</f>
        <v>#N/A</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c r="A54" s="76" t="s">
        <v>51</v>
      </c>
      <c r="B54" s="61" t="e">
        <f ca="1">SUM(OFFSET(C54,0,0,1,B$13-B$11+1))</f>
        <v>#N/A</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c r="A55" s="78" t="s">
        <v>52</v>
      </c>
      <c r="C55" s="58">
        <f>IF(C$21="","",SUM($C$44:C44)+SUM($C$51:C51)+SUM($C$53:C53)+SUM($C$54:C54))</f>
        <v>0</v>
      </c>
      <c r="D55" s="58" t="e">
        <f>IF(D$21="","",SUM($C$44:D44)+SUM($C$51:D51)+SUM($C$53:D53)+SUM($C$54:D54))</f>
        <v>#N/A</v>
      </c>
      <c r="E55" s="58" t="e">
        <f>IF(E$21="","",SUM($C$44:E44)+SUM($C$51:E51)+SUM($C$53:E53)+SUM($C$54:E54))</f>
        <v>#N/A</v>
      </c>
      <c r="F55" s="58" t="e">
        <f>IF(F$21="","",SUM($C$44:F44)+SUM($C$51:F51)+SUM($C$53:F53)+SUM($C$54:F54))</f>
        <v>#N/A</v>
      </c>
      <c r="G55" s="58" t="e">
        <f>IF(G$21="","",SUM($C$44:G44)+SUM($C$51:G51)+SUM($C$53:G53)+SUM($C$54:G54))</f>
        <v>#N/A</v>
      </c>
      <c r="H55" s="58" t="e">
        <f>IF(H$21="","",SUM($C$44:H44)+SUM($C$51:H51)+SUM($C$53:H53)+SUM($C$54:H54))</f>
        <v>#N/A</v>
      </c>
      <c r="I55" s="58" t="e">
        <f>IF(I$21="","",SUM($C$44:I44)+SUM($C$51:I51)+SUM($C$53:I53)+SUM($C$54:I54))</f>
        <v>#N/A</v>
      </c>
      <c r="J55" s="58" t="e">
        <f>IF(J$21="","",SUM($C$44:J44)+SUM($C$51:J51)+SUM($C$53:J53)+SUM($C$54:J54))</f>
        <v>#N/A</v>
      </c>
      <c r="K55" s="58" t="e">
        <f>IF(K$21="","",SUM($C$44:K44)+SUM($C$51:K51)+SUM($C$53:K53)+SUM($C$54:K54))</f>
        <v>#N/A</v>
      </c>
      <c r="L55" s="58" t="e">
        <f>IF(L$21="","",SUM($C$44:L44)+SUM($C$51:L51)+SUM($C$53:L53)+SUM($C$54:L54))</f>
        <v>#N/A</v>
      </c>
      <c r="M55" s="58" t="e">
        <f>IF(M$21="","",SUM($C$44:M44)+SUM($C$51:M51)+SUM($C$53:M53)+SUM($C$54:M54))</f>
        <v>#N/A</v>
      </c>
      <c r="N55" s="58" t="e">
        <f>IF(N$21="","",SUM($C$44:N44)+SUM($C$51:N51)+SUM($C$53:N53)+SUM($C$54:N54))</f>
        <v>#N/A</v>
      </c>
      <c r="O55" s="58" t="e">
        <f>IF(O$21="","",SUM($C$44:O44)+SUM($C$51:O51)+SUM($C$53:O53)+SUM($C$54:O54))</f>
        <v>#N/A</v>
      </c>
      <c r="P55" s="58" t="e">
        <f>IF(P$21="","",SUM($C$44:P44)+SUM($C$51:P51)+SUM($C$53:P53)+SUM($C$54:P54))</f>
        <v>#N/A</v>
      </c>
      <c r="Q55" s="58" t="e">
        <f>IF(Q$21="","",SUM($C$44:Q44)+SUM($C$51:Q51)+SUM($C$53:Q53)+SUM($C$54:Q54))</f>
        <v>#N/A</v>
      </c>
      <c r="R55" s="58" t="e">
        <f>IF(R$21="","",SUM($C$44:R44)+SUM($C$51:R51)+SUM($C$53:R53)+SUM($C$54:R54))</f>
        <v>#N/A</v>
      </c>
      <c r="S55" s="58" t="e">
        <f>IF(S$21="","",SUM($C$44:S44)+SUM($C$51:S51)+SUM($C$53:S53)+SUM($C$54:S54))</f>
        <v>#N/A</v>
      </c>
      <c r="T55" s="58" t="e">
        <f>IF(T$21="","",SUM($C$44:T44)+SUM($C$51:T51)+SUM($C$53:T53)+SUM($C$54:T54))</f>
        <v>#N/A</v>
      </c>
      <c r="U55" s="58" t="e">
        <f>IF(U$21="","",SUM($C$44:U44)+SUM($C$51:U51)+SUM($C$53:U53)+SUM($C$54:U54))</f>
        <v>#N/A</v>
      </c>
      <c r="V55" s="58" t="e">
        <f>IF(V$21="","",SUM($C$44:V44)+SUM($C$51:V51)+SUM($C$53:V53)+SUM($C$54:V54))</f>
        <v>#N/A</v>
      </c>
      <c r="W55" s="58" t="e">
        <f>IF(W$21="","",SUM($C$44:W44)+SUM($C$51:W51)+SUM($C$53:W53)+SUM($C$54:W54))</f>
        <v>#N/A</v>
      </c>
      <c r="X55" s="58" t="e">
        <f>IF(X$21="","",SUM($C$44:X44)+SUM($C$51:X51)+SUM($C$53:X53)+SUM($C$54:X54))</f>
        <v>#N/A</v>
      </c>
      <c r="Y55" s="58" t="e">
        <f>IF(Y$21="","",SUM($C$44:Y44)+SUM($C$51:Y51)+SUM($C$53:Y53)+SUM($C$54:Y54))</f>
        <v>#N/A</v>
      </c>
      <c r="Z55" s="58" t="e">
        <f>IF(Z$21="","",SUM($C$44:Z44)+SUM($C$51:Z51)+SUM($C$53:Z53)+SUM($C$54:Z54))</f>
        <v>#N/A</v>
      </c>
      <c r="AA55" s="58" t="e">
        <f>IF(AA$21="","",SUM($C$44:AA44)+SUM($C$51:AA51)+SUM($C$53:AA53)+SUM($C$54:AA54))</f>
        <v>#N/A</v>
      </c>
      <c r="AB55" s="58" t="e">
        <f>IF(AB$21="","",SUM($C$44:AB44)+SUM($C$51:AB51)+SUM($C$53:AB53)+SUM($C$54:AB54))</f>
        <v>#N/A</v>
      </c>
      <c r="AC55" s="58" t="e">
        <f>IF(AC$21="","",SUM($C$44:AC44)+SUM($C$51:AC51)+SUM($C$53:AC53)+SUM($C$54:AC54))</f>
        <v>#N/A</v>
      </c>
      <c r="AD55" s="58" t="e">
        <f>IF(AD$21="","",SUM($C$44:AD44)+SUM($C$51:AD51)+SUM($C$53:AD53)+SUM($C$54:AD54))</f>
        <v>#N/A</v>
      </c>
      <c r="AE55" s="58" t="e">
        <f>IF(AE$21="","",SUM($C$44:AE44)+SUM($C$51:AE51)+SUM($C$53:AE53)+SUM($C$54:AE54))</f>
        <v>#N/A</v>
      </c>
      <c r="AF55" s="58" t="e">
        <f>IF(AF$21="","",SUM($C$44:AF44)+SUM($C$51:AF51)+SUM($C$53:AF53)+SUM($C$54:AF54))</f>
        <v>#N/A</v>
      </c>
      <c r="AG55" s="58" t="e">
        <f>IF(AG$21="","",SUM($C$44:AG44)+SUM($C$51:AG51)+SUM($C$53:AG53)+SUM($C$54:AG54))</f>
        <v>#N/A</v>
      </c>
      <c r="AH55" s="58" t="e">
        <f>IF(AH$21="","",SUM($C$44:AH44)+SUM($C$51:AH51)+SUM($C$53:AH53)+SUM($C$54:AH54))</f>
        <v>#N/A</v>
      </c>
      <c r="AI55" s="58" t="e">
        <f>IF(AI$21="","",SUM($C$44:AI44)+SUM($C$51:AI51)+SUM($C$53:AI53)+SUM($C$54:AI54))</f>
        <v>#N/A</v>
      </c>
      <c r="AJ55" s="58" t="e">
        <f>IF(AJ$21="","",SUM($C$44:AJ44)+SUM($C$51:AJ51)+SUM($C$53:AJ53)+SUM($C$54:AJ54))</f>
        <v>#N/A</v>
      </c>
      <c r="AK55" s="58" t="e">
        <f>IF(AK$21="","",SUM($C$44:AK44)+SUM($C$51:AK51)+SUM($C$53:AK53)+SUM($C$54:AK54))</f>
        <v>#N/A</v>
      </c>
      <c r="AL55" s="58" t="e">
        <f>IF(AL$21="","",SUM($C$44:AL44)+SUM($C$51:AL51)+SUM($C$53:AL53)+SUM($C$54:AL54))</f>
        <v>#N/A</v>
      </c>
      <c r="AM55" s="58" t="e">
        <f>IF(AM$21="","",SUM($C$44:AM44)+SUM($C$51:AM51)+SUM($C$53:AM53)+SUM($C$54:AM54))</f>
        <v>#N/A</v>
      </c>
      <c r="AN55" s="58" t="e">
        <f>IF(AN$21="","",SUM($C$44:AN44)+SUM($C$51:AN51)+SUM($C$53:AN53)+SUM($C$54:AN54))</f>
        <v>#N/A</v>
      </c>
      <c r="AO55" s="58" t="e">
        <f>IF(AO$21="","",SUM($C$44:AO44)+SUM($C$51:AO51)+SUM($C$53:AO53)+SUM($C$54:AO54))</f>
        <v>#N/A</v>
      </c>
      <c r="AP55" s="58" t="e">
        <f>IF(AP$21="","",SUM($C$44:AP44)+SUM($C$51:AP51)+SUM($C$53:AP53)+SUM($C$54:AP54))</f>
        <v>#N/A</v>
      </c>
      <c r="AQ55" s="58" t="e">
        <f>IF(AQ$21="","",SUM($C$44:AQ44)+SUM($C$51:AQ51)+SUM($C$53:AQ53)+SUM($C$54:AQ54))</f>
        <v>#N/A</v>
      </c>
      <c r="AR55" s="58" t="e">
        <f>IF(AR$21="","",SUM($C$44:AR44)+SUM($C$51:AR51)+SUM($C$53:AR53)+SUM($C$54:AR54))</f>
        <v>#N/A</v>
      </c>
      <c r="AS55" s="58" t="e">
        <f>IF(AS$21="","",SUM($C$44:AS44)+SUM($C$51:AS51)+SUM($C$53:AS53)+SUM($C$54:AS54))</f>
        <v>#N/A</v>
      </c>
      <c r="AT55" s="58" t="e">
        <f>IF(AT$21="","",SUM($C$44:AT44)+SUM($C$51:AT51)+SUM($C$53:AT53)+SUM($C$54:AT54))</f>
        <v>#N/A</v>
      </c>
      <c r="AU55" s="58" t="e">
        <f>IF(AU$21="","",SUM($C$44:AU44)+SUM($C$51:AU51)+SUM($C$53:AU53)+SUM($C$54:AU54))</f>
        <v>#N/A</v>
      </c>
      <c r="AV55" s="58" t="e">
        <f>IF(AV$21="","",SUM($C$44:AV44)+SUM($C$51:AV51)+SUM($C$53:AV53)+SUM($C$54:AV54))</f>
        <v>#N/A</v>
      </c>
      <c r="AW55" s="58" t="e">
        <f>IF(AW$21="","",SUM($C$44:AW44)+SUM($C$51:AW51)+SUM($C$53:AW53)+SUM($C$54:AW54))</f>
        <v>#N/A</v>
      </c>
      <c r="AX55" s="58" t="e">
        <f>IF(AX$21="","",SUM($C$44:AX44)+SUM($C$51:AX51)+SUM($C$53:AX53)+SUM($C$54:AX54))</f>
        <v>#N/A</v>
      </c>
      <c r="AY55" s="58" t="e">
        <f>IF(AY$21="","",SUM($C$44:AY44)+SUM($C$51:AY51)+SUM($C$53:AY53)+SUM($C$54:AY54))</f>
        <v>#N/A</v>
      </c>
    </row>
    <row r="56" spans="1:51">
      <c r="A56" s="79"/>
      <c r="C56" s="80"/>
    </row>
    <row r="57" spans="1:51" hidden="1">
      <c r="A57" s="79"/>
    </row>
    <row r="58" spans="1:51" hidden="1">
      <c r="A58" s="79"/>
    </row>
    <row r="59" spans="1:51" hidden="1">
      <c r="A59" s="78"/>
    </row>
    <row r="60" spans="1:51" hidden="1">
      <c r="A60" s="78"/>
    </row>
    <row r="61" spans="1:51" hidden="1">
      <c r="A61" s="78"/>
    </row>
    <row r="62" spans="1:51" hidden="1">
      <c r="A62" s="81"/>
    </row>
  </sheetData>
  <sheetProtection algorithmName="SHA-512" hashValue="zYD6wYFrQCPOtp21jtF0VjekA9z+GOQmdnTwEO0pKTHa3mt7uL/Lwjn4TvX5kH0kopvxanzgei9qZ/Rvg1/Dzg==" saltValue="yYhkIyHsmASS7fMMKI535A==" spinCount="100000" sheet="1" objects="1" scenarios="1"/>
  <mergeCells count="4">
    <mergeCell ref="D3:D5"/>
    <mergeCell ref="E3:J3"/>
    <mergeCell ref="E4:J4"/>
    <mergeCell ref="E5:J5"/>
  </mergeCells>
  <conditionalFormatting sqref="C55:AY55">
    <cfRule type="cellIs" dxfId="1" priority="1" operator="lessThan">
      <formula>0</formula>
    </cfRule>
    <cfRule type="cellIs" dxfId="0" priority="2" operator="lessThan">
      <formula>0</formula>
    </cfRule>
  </conditionalFormatting>
  <dataValidations count="4">
    <dataValidation allowBlank="1" showInputMessage="1" showErrorMessage="1" promptTitle="Hinweis" prompt="Ein abweichender Wert für den WACC kann eingetragen werden. Dieser ist in der Vorhabensbeschreibung ausführlich zu begründen. " sqref="B14"/>
    <dataValidation allowBlank="1" showInputMessage="1" showErrorMessage="1" promptTitle="Hinweis" prompt="Ein abweichender Wert für den WACC-Altanlagen kann eingetragen werden. Dieser ist in der Vorhabensbeschreibung ausführlich zu begründen. " sqref="B15"/>
    <dataValidation allowBlank="1" showInputMessage="1" showErrorMessage="1" promptTitle="Hinweis" prompt="nicht zutreffend = 0 / bei unbefristetem Weiterbetrieb der Altanlagen (ohne Neuinvestition) ist ein belibiges Jahr nach Ende des letzten Betrachtungsjahres zu wählen! " sqref="B12"/>
    <dataValidation allowBlank="1" showInputMessage="1" showErrorMessage="1" promptTitle="Hinweis" prompt="für Anlagevermögen mit abweichenden Abschreibungsfristen (z.B. Gebäude, Grundstücke ...)_x000a_" sqref="C32"/>
  </dataValidations>
  <pageMargins left="0.7" right="0.7" top="0.78740157499999996" bottom="0.78740157499999996" header="0.3" footer="0.3"/>
  <pageSetup paperSize="9" scale="54"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D12" sqref="D12"/>
    </sheetView>
  </sheetViews>
  <sheetFormatPr baseColWidth="10" defaultColWidth="0" defaultRowHeight="15" zeroHeight="1"/>
  <cols>
    <col min="1" max="1" width="60.7109375" style="23" customWidth="1"/>
    <col min="2" max="3" width="15.7109375" style="23" customWidth="1"/>
    <col min="4" max="10" width="11.42578125" style="23" customWidth="1"/>
    <col min="11" max="11" width="2.7109375" style="23" customWidth="1"/>
    <col min="12" max="16384" width="11.42578125" style="23" hidden="1"/>
  </cols>
  <sheetData>
    <row r="1" spans="1:10" ht="30" customHeight="1">
      <c r="A1" s="19" t="s">
        <v>32</v>
      </c>
      <c r="B1" s="20"/>
      <c r="C1" s="20"/>
      <c r="D1" s="20"/>
      <c r="E1" s="21"/>
      <c r="F1" s="21"/>
      <c r="G1" s="21"/>
      <c r="H1" s="21"/>
      <c r="I1" s="21"/>
      <c r="J1" s="21"/>
    </row>
    <row r="2" spans="1:10" ht="15" customHeight="1"/>
    <row r="3" spans="1:10">
      <c r="A3" s="24">
        <f>Deckblatt!B4</f>
        <v>0</v>
      </c>
      <c r="B3" s="22"/>
      <c r="C3" s="22"/>
      <c r="D3" s="150" t="s">
        <v>2</v>
      </c>
      <c r="E3" s="145" t="s">
        <v>1</v>
      </c>
      <c r="F3" s="145"/>
      <c r="G3" s="145"/>
      <c r="H3" s="145"/>
      <c r="I3" s="145"/>
      <c r="J3" s="145"/>
    </row>
    <row r="4" spans="1:10">
      <c r="A4" s="24">
        <f>Deckblatt!B5</f>
        <v>0</v>
      </c>
      <c r="B4" s="22"/>
      <c r="C4" s="22"/>
      <c r="D4" s="150"/>
      <c r="E4" s="146" t="s">
        <v>3</v>
      </c>
      <c r="F4" s="146"/>
      <c r="G4" s="146"/>
      <c r="H4" s="146"/>
      <c r="I4" s="146"/>
      <c r="J4" s="146"/>
    </row>
    <row r="5" spans="1:10">
      <c r="A5" s="25">
        <f>Deckblatt!B6</f>
        <v>0</v>
      </c>
      <c r="B5" s="22"/>
      <c r="C5" s="22"/>
      <c r="D5" s="150"/>
      <c r="E5" s="147" t="s">
        <v>4</v>
      </c>
      <c r="F5" s="147"/>
      <c r="G5" s="147"/>
      <c r="H5" s="147"/>
      <c r="I5" s="147"/>
      <c r="J5" s="147"/>
    </row>
    <row r="6" spans="1:10">
      <c r="A6" s="26" t="e">
        <f>VLOOKUP(Deckblatt!G7,Deckblatt!J11:O17,2,TRUE)</f>
        <v>#N/A</v>
      </c>
      <c r="B6" s="22"/>
      <c r="C6" s="22"/>
    </row>
    <row r="7" spans="1:10"/>
    <row r="8" spans="1:10">
      <c r="A8" s="27" t="s">
        <v>33</v>
      </c>
      <c r="B8" s="90"/>
      <c r="C8" s="90"/>
      <c r="D8" s="90"/>
      <c r="E8" s="90"/>
      <c r="F8" s="90"/>
      <c r="G8" s="90"/>
      <c r="H8" s="90"/>
      <c r="I8" s="90"/>
      <c r="J8" s="90"/>
    </row>
    <row r="9" spans="1:10"/>
    <row r="10" spans="1:10">
      <c r="B10" s="91" t="s">
        <v>34</v>
      </c>
    </row>
    <row r="11" spans="1:10">
      <c r="A11" s="92" t="s">
        <v>74</v>
      </c>
      <c r="B11" s="93" t="e">
        <f ca="1">'Tatsächliches Szenario'!B52</f>
        <v>#N/A</v>
      </c>
    </row>
    <row r="12" spans="1:10">
      <c r="A12" s="92" t="s">
        <v>22</v>
      </c>
      <c r="B12" s="93" t="e">
        <f ca="1">IF('Kontrafaktisches Szenario'!B47&lt;0,0,'Kontrafaktisches Szenario'!B47)</f>
        <v>#N/A</v>
      </c>
      <c r="C12" s="39"/>
    </row>
    <row r="13" spans="1:10">
      <c r="A13" s="91" t="s">
        <v>85</v>
      </c>
      <c r="B13" s="51" t="e">
        <f ca="1">B12-B11</f>
        <v>#N/A</v>
      </c>
    </row>
    <row r="14" spans="1:10">
      <c r="A14" s="30" t="s">
        <v>53</v>
      </c>
      <c r="B14" s="58" t="e">
        <f ca="1">'Tatsächliches Szenario'!B63</f>
        <v>#N/A</v>
      </c>
    </row>
    <row r="15" spans="1:10">
      <c r="A15" s="82" t="s">
        <v>48</v>
      </c>
      <c r="B15" s="94">
        <f>Deckblatt!G8</f>
        <v>0</v>
      </c>
      <c r="C15" s="74"/>
    </row>
    <row r="16" spans="1:10">
      <c r="A16" s="91" t="s">
        <v>43</v>
      </c>
      <c r="B16" s="73" t="e">
        <f ca="1">MIN((B13),(B15*B28-B14))</f>
        <v>#N/A</v>
      </c>
    </row>
    <row r="17" spans="1:10"/>
    <row r="18" spans="1:10"/>
    <row r="19" spans="1:10">
      <c r="A19" s="27" t="s">
        <v>35</v>
      </c>
      <c r="B19" s="90"/>
      <c r="C19" s="90"/>
      <c r="D19" s="90"/>
      <c r="E19" s="90"/>
      <c r="F19" s="90"/>
      <c r="G19" s="90"/>
      <c r="H19" s="90"/>
      <c r="I19" s="90"/>
      <c r="J19" s="90"/>
    </row>
    <row r="20" spans="1:10"/>
    <row r="21" spans="1:10" ht="30">
      <c r="B21" s="95" t="s">
        <v>80</v>
      </c>
      <c r="C21" s="95" t="s">
        <v>44</v>
      </c>
    </row>
    <row r="22" spans="1:10">
      <c r="A22" s="92" t="s">
        <v>36</v>
      </c>
      <c r="B22" s="93" t="e">
        <f ca="1">'Tatsächliches Szenario'!B38</f>
        <v>#N/A</v>
      </c>
      <c r="C22" s="93" t="e">
        <f ca="1">'Kontrafaktisches Szenario'!B34</f>
        <v>#N/A</v>
      </c>
    </row>
    <row r="23" spans="1:10">
      <c r="A23" s="92" t="s">
        <v>37</v>
      </c>
      <c r="B23" s="93" t="e">
        <f ca="1">'Tatsächliches Szenario'!B46</f>
        <v>#N/A</v>
      </c>
      <c r="C23" s="93" t="e">
        <f ca="1">'Kontrafaktisches Szenario'!B41</f>
        <v>#N/A</v>
      </c>
    </row>
    <row r="24" spans="1:10">
      <c r="A24" s="92" t="s">
        <v>38</v>
      </c>
      <c r="B24" s="93" t="e">
        <f ca="1">'Tatsächliches Szenario'!B49</f>
        <v>#N/A</v>
      </c>
      <c r="C24" s="93" t="e">
        <f ca="1">'Kontrafaktisches Szenario'!B44</f>
        <v>#N/A</v>
      </c>
    </row>
    <row r="25" spans="1:10">
      <c r="A25" s="96" t="s">
        <v>93</v>
      </c>
      <c r="B25" s="97" t="e">
        <f>MIN('Tatsächliches Szenario'!C62:AY62)</f>
        <v>#N/A</v>
      </c>
      <c r="C25" s="98"/>
    </row>
    <row r="26" spans="1:10">
      <c r="A26" s="96" t="s">
        <v>94</v>
      </c>
      <c r="B26" s="99" t="e">
        <f ca="1">IF(B16&gt;(-B25),"Ja","Nein")</f>
        <v>#N/A</v>
      </c>
      <c r="C26" s="98"/>
    </row>
    <row r="27" spans="1:10">
      <c r="A27" s="92" t="s">
        <v>39</v>
      </c>
      <c r="B27" s="100" t="e">
        <f ca="1">'Tatsächliches Szenario'!B15</f>
        <v>#N/A</v>
      </c>
    </row>
    <row r="28" spans="1:10">
      <c r="A28" s="101" t="s">
        <v>42</v>
      </c>
      <c r="B28" s="102" t="e">
        <f ca="1">'Tatsächliches Szenario'!B39</f>
        <v>#N/A</v>
      </c>
      <c r="D28" s="80"/>
    </row>
    <row r="29" spans="1:10">
      <c r="A29" s="103" t="s">
        <v>104</v>
      </c>
      <c r="B29" s="100" t="e">
        <f ca="1">B13/B28</f>
        <v>#N/A</v>
      </c>
    </row>
    <row r="30" spans="1:10"/>
    <row r="31" spans="1:10" hidden="1">
      <c r="B31" s="104"/>
    </row>
    <row r="32" spans="1:10" hidden="1"/>
    <row r="33" spans="1:2" hidden="1">
      <c r="A33" s="84"/>
      <c r="B33" s="105"/>
    </row>
  </sheetData>
  <sheetProtection algorithmName="SHA-512" hashValue="DyLLav9Pc3i1ewFsmr0npfoMu6m23TabVNb1+cHSiGOLIndUPv8YvCBC6t+7R7pkNCwzYIsIBBUQ5Fh5zn+c1A==" saltValue="gu+fGnX1dHFwvLhZ9R4zPg==" spinCount="100000" sheet="1" objects="1" scenarios="1"/>
  <mergeCells count="4">
    <mergeCell ref="E3:J3"/>
    <mergeCell ref="E4:J4"/>
    <mergeCell ref="E5:J5"/>
    <mergeCell ref="D3:D5"/>
  </mergeCells>
  <dataValidations disablePrompts="1" count="1">
    <dataValidation allowBlank="1" showInputMessage="1" showErrorMessage="1" promptTitle="Hinweis" prompt="Bei einem Kapitalwert kleiner Null entfällt das kontrafaktische Szenario, der Wert Null wird angenommen." sqref="B12"/>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9fa02a84de19215b80249fb342d7c841">
  <xsd:schema xmlns:xsd="http://www.w3.org/2001/XMLSchema" xmlns:xs="http://www.w3.org/2001/XMLSchema" xmlns:p="http://schemas.microsoft.com/office/2006/metadata/properties" xmlns:ns2="a41d8d41-5d92-4712-9949-0a43d92f6cc1" targetNamespace="http://schemas.microsoft.com/office/2006/metadata/properties" ma:root="true" ma:fieldsID="d21427c7468ac573568f0db4245d7c9c"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69048-2392-498B-BF40-21FDB21B18F0}">
  <ds:schemaRefs>
    <ds:schemaRef ds:uri="http://schemas.microsoft.com/sharepoint/v3/contenttype/forms"/>
  </ds:schemaRefs>
</ds:datastoreItem>
</file>

<file path=customXml/itemProps2.xml><?xml version="1.0" encoding="utf-8"?>
<ds:datastoreItem xmlns:ds="http://schemas.openxmlformats.org/officeDocument/2006/customXml" ds:itemID="{CC404EA4-BF83-4D79-814B-AE3CAD69C01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41d8d41-5d92-4712-9949-0a43d92f6cc1"/>
    <ds:schemaRef ds:uri="http://www.w3.org/XML/1998/namespace"/>
  </ds:schemaRefs>
</ds:datastoreItem>
</file>

<file path=customXml/itemProps3.xml><?xml version="1.0" encoding="utf-8"?>
<ds:datastoreItem xmlns:ds="http://schemas.openxmlformats.org/officeDocument/2006/customXml" ds:itemID="{D9407081-6F0C-4C58-86DE-6B0A45B5A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Deckblatt</vt:lpstr>
      <vt:lpstr>Tatsächliches Szenario</vt:lpstr>
      <vt:lpstr>Kontrafaktisches Szenario</vt:lpstr>
      <vt:lpstr>Zusammenfassung</vt:lpstr>
      <vt:lpstr>'Kontrafaktisches Szenario'!Druckbereich</vt:lpstr>
      <vt:lpstr>'Tatsächliches Szenario'!Druckbereich</vt:lpstr>
    </vt:vector>
  </TitlesOfParts>
  <Company>LfULG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Frank, Anja - SMEKUL</dc:creator>
  <cp:lastModifiedBy>Frank, Anja - SMEKUL</cp:lastModifiedBy>
  <cp:lastPrinted>2023-09-19T14:04:11Z</cp:lastPrinted>
  <dcterms:created xsi:type="dcterms:W3CDTF">2023-09-13T11:05:38Z</dcterms:created>
  <dcterms:modified xsi:type="dcterms:W3CDTF">2023-12-06T13:27:42Z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